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지출업무\※공과금※\홈페이지 공개(매월)\"/>
    </mc:Choice>
  </mc:AlternateContent>
  <xr:revisionPtr revIDLastSave="0" documentId="13_ncr:1_{0547F20E-A725-4D0C-AC4A-01FF93C1D6B4}" xr6:coauthVersionLast="47" xr6:coauthVersionMax="47" xr10:uidLastSave="{00000000-0000-0000-0000-000000000000}"/>
  <bookViews>
    <workbookView xWindow="22932" yWindow="-108" windowWidth="23256" windowHeight="12456" tabRatio="909" activeTab="6" xr2:uid="{00000000-000D-0000-FFFF-FFFF00000000}"/>
  </bookViews>
  <sheets>
    <sheet name="2026.02" sheetId="23" r:id="rId1"/>
    <sheet name="03" sheetId="24" r:id="rId2"/>
    <sheet name="04" sheetId="25" r:id="rId3"/>
    <sheet name="05" sheetId="26" r:id="rId4"/>
    <sheet name="06" sheetId="27" r:id="rId5"/>
    <sheet name="7" sheetId="28" r:id="rId6"/>
    <sheet name="8" sheetId="29" r:id="rId7"/>
  </sheets>
  <definedNames>
    <definedName name="_xlnm.Print_Titles" localSheetId="1">'03'!$12:$13</definedName>
    <definedName name="_xlnm.Print_Titles" localSheetId="2">'04'!$12:$13</definedName>
    <definedName name="_xlnm.Print_Titles" localSheetId="3">'05'!$12:$13</definedName>
    <definedName name="_xlnm.Print_Titles" localSheetId="4">'06'!$12:$13</definedName>
    <definedName name="_xlnm.Print_Titles" localSheetId="0">'2026.02'!$12:$13</definedName>
    <definedName name="_xlnm.Print_Titles" localSheetId="5">'7'!$12:$13</definedName>
    <definedName name="_xlnm.Print_Titles" localSheetId="6">'8'!$12:$13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2" i="29" l="1"/>
  <c r="C32" i="29"/>
  <c r="F30" i="29"/>
  <c r="D8" i="29" s="1"/>
  <c r="F28" i="29"/>
  <c r="D7" i="29" s="1"/>
  <c r="F22" i="29"/>
  <c r="D6" i="29" s="1"/>
  <c r="C22" i="29"/>
  <c r="F19" i="29"/>
  <c r="D5" i="29" s="1"/>
  <c r="C19" i="29"/>
  <c r="C33" i="29" s="1"/>
  <c r="C10" i="29" s="1"/>
  <c r="C7" i="29"/>
  <c r="C19" i="28"/>
  <c r="F32" i="28"/>
  <c r="C32" i="28"/>
  <c r="F30" i="28"/>
  <c r="F28" i="28"/>
  <c r="D7" i="28" s="1"/>
  <c r="F22" i="28"/>
  <c r="C22" i="28"/>
  <c r="F19" i="28"/>
  <c r="D5" i="28" s="1"/>
  <c r="C33" i="28"/>
  <c r="C10" i="28" s="1"/>
  <c r="D8" i="28"/>
  <c r="C7" i="28"/>
  <c r="D6" i="28"/>
  <c r="C20" i="27"/>
  <c r="F33" i="27"/>
  <c r="C33" i="27"/>
  <c r="F31" i="27"/>
  <c r="F29" i="27"/>
  <c r="D7" i="27" s="1"/>
  <c r="F23" i="27"/>
  <c r="D6" i="27" s="1"/>
  <c r="C23" i="27"/>
  <c r="F20" i="27"/>
  <c r="D5" i="27" s="1"/>
  <c r="D10" i="27" s="1"/>
  <c r="D8" i="27"/>
  <c r="C7" i="27"/>
  <c r="C5" i="27"/>
  <c r="C34" i="26"/>
  <c r="C10" i="26" s="1"/>
  <c r="F33" i="26"/>
  <c r="C33" i="26"/>
  <c r="F31" i="26"/>
  <c r="D8" i="26" s="1"/>
  <c r="F29" i="26"/>
  <c r="D7" i="26" s="1"/>
  <c r="F23" i="26"/>
  <c r="D6" i="26" s="1"/>
  <c r="C23" i="26"/>
  <c r="F20" i="26"/>
  <c r="D5" i="26" s="1"/>
  <c r="C7" i="26"/>
  <c r="C5" i="26"/>
  <c r="F29" i="25"/>
  <c r="F20" i="25"/>
  <c r="F33" i="25"/>
  <c r="C33" i="25"/>
  <c r="F31" i="25"/>
  <c r="D7" i="25"/>
  <c r="F23" i="25"/>
  <c r="C23" i="25"/>
  <c r="C34" i="25" s="1"/>
  <c r="C10" i="25" s="1"/>
  <c r="D8" i="25"/>
  <c r="C7" i="25"/>
  <c r="D6" i="25"/>
  <c r="C5" i="25"/>
  <c r="C38" i="24"/>
  <c r="C10" i="24" s="1"/>
  <c r="F37" i="24"/>
  <c r="C37" i="24"/>
  <c r="F35" i="24"/>
  <c r="F33" i="24"/>
  <c r="D7" i="24" s="1"/>
  <c r="C7" i="24"/>
  <c r="F27" i="24"/>
  <c r="C27" i="24"/>
  <c r="F24" i="24"/>
  <c r="D5" i="24" s="1"/>
  <c r="D8" i="24"/>
  <c r="D6" i="24"/>
  <c r="C5" i="24"/>
  <c r="F37" i="23"/>
  <c r="C37" i="23"/>
  <c r="F35" i="23"/>
  <c r="F33" i="23"/>
  <c r="D7" i="23" s="1"/>
  <c r="C33" i="23"/>
  <c r="C7" i="23" s="1"/>
  <c r="F27" i="23"/>
  <c r="D6" i="23" s="1"/>
  <c r="C27" i="23"/>
  <c r="F24" i="23"/>
  <c r="D5" i="23" s="1"/>
  <c r="C10" i="23"/>
  <c r="D8" i="23"/>
  <c r="C5" i="23"/>
  <c r="F33" i="29" l="1"/>
  <c r="D10" i="29"/>
  <c r="F7" i="29" s="1"/>
  <c r="C5" i="29"/>
  <c r="C5" i="28"/>
  <c r="F33" i="28"/>
  <c r="D10" i="28"/>
  <c r="F5" i="28" s="1"/>
  <c r="C34" i="27"/>
  <c r="C10" i="27" s="1"/>
  <c r="F34" i="27"/>
  <c r="F7" i="27"/>
  <c r="F5" i="27"/>
  <c r="F10" i="27" s="1"/>
  <c r="F34" i="26"/>
  <c r="D10" i="26"/>
  <c r="F5" i="26" s="1"/>
  <c r="F34" i="25"/>
  <c r="D5" i="25"/>
  <c r="D10" i="24"/>
  <c r="F7" i="24" s="1"/>
  <c r="F38" i="24"/>
  <c r="F38" i="23"/>
  <c r="D10" i="23"/>
  <c r="F5" i="23" s="1"/>
  <c r="F5" i="29" l="1"/>
  <c r="F10" i="29" s="1"/>
  <c r="F7" i="28"/>
  <c r="F10" i="28"/>
  <c r="F7" i="26"/>
  <c r="F10" i="26" s="1"/>
  <c r="D10" i="25"/>
  <c r="F7" i="25" s="1"/>
  <c r="F5" i="24"/>
  <c r="F10" i="24" s="1"/>
  <c r="F7" i="23"/>
  <c r="F10" i="23" s="1"/>
  <c r="F5" i="25" l="1"/>
  <c r="F10" i="25" s="1"/>
</calcChain>
</file>

<file path=xl/sharedStrings.xml><?xml version="1.0" encoding="utf-8"?>
<sst xmlns="http://schemas.openxmlformats.org/spreadsheetml/2006/main" count="403" uniqueCount="120">
  <si>
    <t>▣ 내역별 현황</t>
  </si>
  <si>
    <t xml:space="preserve">     [금액단위 : 원]</t>
  </si>
  <si>
    <t>구     분</t>
  </si>
  <si>
    <t>건  수</t>
  </si>
  <si>
    <t>금   액</t>
  </si>
  <si>
    <t>구성비(%)</t>
  </si>
  <si>
    <t>회의ㆍ간담회</t>
  </si>
  <si>
    <t>경조사</t>
  </si>
  <si>
    <t>물품구입</t>
  </si>
  <si>
    <r>
      <t>위문</t>
    </r>
    <r>
      <rPr>
        <b/>
        <sz val="12"/>
        <color indexed="8"/>
        <rFont val="맑은 고딕"/>
        <family val="3"/>
        <charset val="129"/>
      </rPr>
      <t>ㆍ</t>
    </r>
    <r>
      <rPr>
        <b/>
        <sz val="12"/>
        <color indexed="8"/>
        <rFont val="굴림체"/>
        <family val="3"/>
        <charset val="129"/>
      </rPr>
      <t>격려</t>
    </r>
    <r>
      <rPr>
        <b/>
        <sz val="12"/>
        <color indexed="8"/>
        <rFont val="맑은 고딕"/>
        <family val="3"/>
        <charset val="129"/>
      </rPr>
      <t>ㆍ</t>
    </r>
    <r>
      <rPr>
        <b/>
        <sz val="12"/>
        <color indexed="8"/>
        <rFont val="굴림체"/>
        <family val="3"/>
        <charset val="129"/>
      </rPr>
      <t>직원사기진작</t>
    </r>
  </si>
  <si>
    <t>각종회비</t>
  </si>
  <si>
    <t>합    계</t>
  </si>
  <si>
    <t>▣ 세부 집행내역</t>
  </si>
  <si>
    <t>구 분</t>
  </si>
  <si>
    <t>집행일자</t>
  </si>
  <si>
    <t>세부내역</t>
  </si>
  <si>
    <t>집행대상자</t>
  </si>
  <si>
    <t>집행금액</t>
  </si>
  <si>
    <t>회의
ㆍ
간담회</t>
  </si>
  <si>
    <t>소계</t>
  </si>
  <si>
    <t>각종
회비</t>
  </si>
  <si>
    <t>결재방법</t>
    <phoneticPr fontId="3" type="noConversion"/>
  </si>
  <si>
    <t>총   계</t>
    <phoneticPr fontId="3" type="noConversion"/>
  </si>
  <si>
    <t xml:space="preserve">▣ 기관명 : 북일여자고등학교 </t>
    <phoneticPr fontId="3" type="noConversion"/>
  </si>
  <si>
    <t>위문ㆍ격려ㆍ직원사기진작</t>
    <phoneticPr fontId="3" type="noConversion"/>
  </si>
  <si>
    <t>0건</t>
    <phoneticPr fontId="3" type="noConversion"/>
  </si>
  <si>
    <t>물품</t>
    <phoneticPr fontId="3" type="noConversion"/>
  </si>
  <si>
    <t>카드</t>
    <phoneticPr fontId="3" type="noConversion"/>
  </si>
  <si>
    <t>행정실</t>
    <phoneticPr fontId="3" type="noConversion"/>
  </si>
  <si>
    <t>영플레르</t>
    <phoneticPr fontId="3" type="noConversion"/>
  </si>
  <si>
    <t>쿠팡</t>
    <phoneticPr fontId="3" type="noConversion"/>
  </si>
  <si>
    <t>장소/구입처</t>
    <phoneticPr fontId="3" type="noConversion"/>
  </si>
  <si>
    <t>피크플라워 스튜디오</t>
    <phoneticPr fontId="3" type="noConversion"/>
  </si>
  <si>
    <t>3학년부 협의회</t>
  </si>
  <si>
    <t>카드</t>
  </si>
  <si>
    <t>업무추진비 월별 집행내역 (2026년 2월)</t>
    <phoneticPr fontId="3" type="noConversion"/>
  </si>
  <si>
    <t>관리실 비치용 차 및 음료 구입</t>
  </si>
  <si>
    <t>2026년 졸업식 행사용 꽃사지,꽃수반,리본 및 2월말 명예퇴임행사 꽃다발 구입</t>
  </si>
  <si>
    <t>2025학년도 제197회 운영위원회 협의회</t>
  </si>
  <si>
    <t>2025학년도 보직교사 협의회</t>
  </si>
  <si>
    <t>알토란/달빛아래</t>
    <phoneticPr fontId="3" type="noConversion"/>
  </si>
  <si>
    <t>백향</t>
    <phoneticPr fontId="3" type="noConversion"/>
  </si>
  <si>
    <t>교장 외 부장교사 12명</t>
    <phoneticPr fontId="3" type="noConversion"/>
  </si>
  <si>
    <t>교장,교감 외 학교운영위원 9명</t>
    <phoneticPr fontId="3" type="noConversion"/>
  </si>
  <si>
    <t>업무추진비 월별 집행내역 (2026년 3월)</t>
    <phoneticPr fontId="3" type="noConversion"/>
  </si>
  <si>
    <t>2026-03-04</t>
    <phoneticPr fontId="3" type="noConversion"/>
  </si>
  <si>
    <t>3학년부 협의회</t>
    <phoneticPr fontId="3" type="noConversion"/>
  </si>
  <si>
    <r>
      <t>2</t>
    </r>
    <r>
      <rPr>
        <sz val="9"/>
        <rFont val="맑은 고딕"/>
        <family val="3"/>
        <charset val="129"/>
      </rPr>
      <t>학년부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협의회</t>
    </r>
    <phoneticPr fontId="3" type="noConversion"/>
  </si>
  <si>
    <t>장기근속자 표창 꽃다발 구입</t>
    <phoneticPr fontId="3" type="noConversion"/>
  </si>
  <si>
    <t>3학년부</t>
    <phoneticPr fontId="3" type="noConversion"/>
  </si>
  <si>
    <t>2학년부</t>
    <phoneticPr fontId="3" type="noConversion"/>
  </si>
  <si>
    <t>통삼국 두정점</t>
    <phoneticPr fontId="3" type="noConversion"/>
  </si>
  <si>
    <t>육화미 두정점</t>
    <phoneticPr fontId="3" type="noConversion"/>
  </si>
  <si>
    <t>업무추진비 월별 집행내역 (2026년 4월)</t>
    <phoneticPr fontId="3" type="noConversion"/>
  </si>
  <si>
    <t>관리실 비치용 음료 구입</t>
  </si>
  <si>
    <t>행정실 비치용 음료 구입</t>
  </si>
  <si>
    <t>3,4교무실 원두 구입</t>
  </si>
  <si>
    <t>4교무실</t>
    <phoneticPr fontId="3" type="noConversion"/>
  </si>
  <si>
    <t>원두랑믹스랑</t>
    <phoneticPr fontId="3" type="noConversion"/>
  </si>
  <si>
    <t>2026년 사회과 교과 협의회</t>
  </si>
  <si>
    <t>2026학년도 행정실 협의회</t>
  </si>
  <si>
    <t>2026학년도 제199회 운영위원회 협의회</t>
  </si>
  <si>
    <t>2026학년도 1학년부 협의회</t>
  </si>
  <si>
    <t>수학과 협의회</t>
  </si>
  <si>
    <t>2026학년도 행정실 협의회</t>
    <phoneticPr fontId="3" type="noConversion"/>
  </si>
  <si>
    <t>사회과 교사 11명</t>
    <phoneticPr fontId="3" type="noConversion"/>
  </si>
  <si>
    <t>불나는쭈꾸미,카페엠</t>
    <phoneticPr fontId="3" type="noConversion"/>
  </si>
  <si>
    <t>학교장, 행정실장외 5명</t>
    <phoneticPr fontId="3" type="noConversion"/>
  </si>
  <si>
    <t>마초장어</t>
    <phoneticPr fontId="3" type="noConversion"/>
  </si>
  <si>
    <t>학교운영위원장 외 10명</t>
    <phoneticPr fontId="3" type="noConversion"/>
  </si>
  <si>
    <t>알토란</t>
    <phoneticPr fontId="3" type="noConversion"/>
  </si>
  <si>
    <t>1학년부 16명</t>
    <phoneticPr fontId="3" type="noConversion"/>
  </si>
  <si>
    <t>흑돼지필살구이</t>
    <phoneticPr fontId="3" type="noConversion"/>
  </si>
  <si>
    <t>수학과교사 7명</t>
    <phoneticPr fontId="3" type="noConversion"/>
  </si>
  <si>
    <t>스시덴참치, 우지커피</t>
    <phoneticPr fontId="3" type="noConversion"/>
  </si>
  <si>
    <t>학교장, 행정실장외 6명</t>
    <phoneticPr fontId="3" type="noConversion"/>
  </si>
  <si>
    <t>상무초밥</t>
    <phoneticPr fontId="3" type="noConversion"/>
  </si>
  <si>
    <t>업무추진비 월별 집행내역 (2026년 5월)</t>
    <phoneticPr fontId="3" type="noConversion"/>
  </si>
  <si>
    <t>외국어과 협의회</t>
    <phoneticPr fontId="3" type="noConversion"/>
  </si>
  <si>
    <t>관리실 커피 구입</t>
    <phoneticPr fontId="3" type="noConversion"/>
  </si>
  <si>
    <t>외국어과 11명</t>
    <phoneticPr fontId="3" type="noConversion"/>
  </si>
  <si>
    <t>애슐리퀸즈,미소레커피</t>
    <phoneticPr fontId="3" type="noConversion"/>
  </si>
  <si>
    <t>업무추진비 월별 집행내역 (2026년 6월)</t>
    <phoneticPr fontId="3" type="noConversion"/>
  </si>
  <si>
    <t>고교학점제안착운영 전교사 연수 간식비 구입비 지출</t>
  </si>
  <si>
    <t>1학년부 협의회비</t>
  </si>
  <si>
    <t>행정실 손님접대용 음료 및 물품 구입</t>
  </si>
  <si>
    <t>2026학년도 학교운영위원회 임시회 개최에 따른 음료 구입</t>
  </si>
  <si>
    <t>1학년부</t>
    <phoneticPr fontId="3" type="noConversion"/>
  </si>
  <si>
    <t>교무부(전교직원)</t>
    <phoneticPr fontId="3" type="noConversion"/>
  </si>
  <si>
    <t>학교운영위원회</t>
    <phoneticPr fontId="3" type="noConversion"/>
  </si>
  <si>
    <t>동원정/카페루</t>
    <phoneticPr fontId="3" type="noConversion"/>
  </si>
  <si>
    <t>한끼를 담다</t>
    <phoneticPr fontId="3" type="noConversion"/>
  </si>
  <si>
    <t>업무추진비 월별 집행내역 (2026년 7월)</t>
    <phoneticPr fontId="3" type="noConversion"/>
  </si>
  <si>
    <t>2026학년도 제201회 학교운영위원회 임시회 개최에 따른 다과 구입</t>
  </si>
  <si>
    <t>교과 보충지도 프로그램 운영 관련 및 2학년부 협의회</t>
  </si>
  <si>
    <t>2026년 국어과 협의회</t>
  </si>
  <si>
    <t>피지컬 컴퓨팅 교구 이끎학교 운영을 위한 협의회비</t>
  </si>
  <si>
    <t>원두랑 믹스랑</t>
    <phoneticPr fontId="3" type="noConversion"/>
  </si>
  <si>
    <t>교무부</t>
    <phoneticPr fontId="3" type="noConversion"/>
  </si>
  <si>
    <t>봉정로커피</t>
    <phoneticPr fontId="3" type="noConversion"/>
  </si>
  <si>
    <t>투썸플레이스</t>
    <phoneticPr fontId="3" type="noConversion"/>
  </si>
  <si>
    <t>과학과 4명</t>
    <phoneticPr fontId="3" type="noConversion"/>
  </si>
  <si>
    <t>우소참숯화로구이</t>
    <phoneticPr fontId="3" type="noConversion"/>
  </si>
  <si>
    <t>신라스테이카페</t>
    <phoneticPr fontId="3" type="noConversion"/>
  </si>
  <si>
    <t>국어과7명</t>
    <phoneticPr fontId="3" type="noConversion"/>
  </si>
  <si>
    <t>고메스퀴어</t>
    <phoneticPr fontId="3" type="noConversion"/>
  </si>
  <si>
    <t>3학년부(부담임 포함)</t>
    <phoneticPr fontId="3" type="noConversion"/>
  </si>
  <si>
    <t>업무추진비 월별 집행내역 (2026년 8월)</t>
    <phoneticPr fontId="3" type="noConversion"/>
  </si>
  <si>
    <t xml:space="preserve">창체인성부 협의회비 </t>
  </si>
  <si>
    <t>2026학년도 급식실 협의회비</t>
  </si>
  <si>
    <t xml:space="preserve">피지컬 컴퓨팅 교구 이끎학교 운영을 위한 협의회비 </t>
  </si>
  <si>
    <t>2026년 8월말 퇴임행사 꽃다발 구입</t>
  </si>
  <si>
    <t>관리실 비치용 커피 및 차류 구입</t>
  </si>
  <si>
    <t>우디 플라워</t>
    <phoneticPr fontId="3" type="noConversion"/>
  </si>
  <si>
    <t>창체인성부</t>
    <phoneticPr fontId="3" type="noConversion"/>
  </si>
  <si>
    <t>산둘레, 미소래</t>
    <phoneticPr fontId="3" type="noConversion"/>
  </si>
  <si>
    <t>육풍</t>
    <phoneticPr fontId="3" type="noConversion"/>
  </si>
  <si>
    <t>영양교사 외 12명</t>
    <phoneticPr fontId="3" type="noConversion"/>
  </si>
  <si>
    <t>홍O라 외 3명</t>
    <phoneticPr fontId="3" type="noConversion"/>
  </si>
  <si>
    <t>아웃백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</si>
</sst>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General&quot;건&quot;"/>
    <numFmt numFmtId="177" formatCode="yyyy&quot;.&quot;mm&quot;.&quot;dd&quot;.&quot;"/>
    <numFmt numFmtId="178" formatCode="_ * #,##0_ ;_ * \-#,##0_ ;_ * &quot;-&quot;_ ;_ @_ "/>
    <numFmt numFmtId="179" formatCode="&quot;₩&quot;#,##0.00\ ;[Red]\(&quot;₩&quot;#,##0.00\)"/>
    <numFmt numFmtId="180" formatCode="\(&quot;$&quot;#,##0\);\(&quot;$&quot;#,##0\)"/>
    <numFmt numFmtId="181" formatCode="#,##0.0\ ;\(#,##0.0\);&quot;-&quot;\ "/>
    <numFmt numFmtId="182" formatCode="&quot;₩&quot;#,##0.00\ ;\(&quot;₩&quot;#,##0.00\)"/>
    <numFmt numFmtId="183" formatCode="#,##0_);[Red]\(#,##0\)"/>
    <numFmt numFmtId="184" formatCode="#,##0_ "/>
    <numFmt numFmtId="185" formatCode="[$-412]yyyy\-mm\-dd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14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Helv"/>
      <family val="2"/>
    </font>
    <font>
      <sz val="10"/>
      <name val="바탕"/>
      <family val="1"/>
      <charset val="129"/>
    </font>
    <font>
      <b/>
      <u/>
      <sz val="20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8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&quot;gulim,Verdana&quot;"/>
      <family val="2"/>
    </font>
    <font>
      <sz val="9"/>
      <name val="&quot;gulim,Verdana&quot;"/>
      <family val="3"/>
      <charset val="129"/>
    </font>
    <font>
      <b/>
      <sz val="9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&quot;gulim,Verdana&quot;"/>
      <family val="2"/>
    </font>
    <font>
      <b/>
      <sz val="10"/>
      <color theme="1"/>
      <name val="굴림체"/>
      <family val="3"/>
      <charset val="129"/>
    </font>
    <font>
      <sz val="9"/>
      <name val="맑은 고딕"/>
      <family val="3"/>
      <charset val="129"/>
    </font>
    <font>
      <sz val="9"/>
      <name val="Arial"/>
      <family val="2"/>
    </font>
    <font>
      <sz val="11"/>
      <color theme="1"/>
      <name val="돋움"/>
      <family val="3"/>
      <charset val="129"/>
    </font>
    <font>
      <sz val="9"/>
      <color indexed="8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</borders>
  <cellStyleXfs count="56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3" fillId="0" borderId="0"/>
    <xf numFmtId="179" fontId="11" fillId="0" borderId="0"/>
    <xf numFmtId="180" fontId="11" fillId="0" borderId="0"/>
    <xf numFmtId="181" fontId="11" fillId="0" borderId="0"/>
    <xf numFmtId="38" fontId="14" fillId="6" borderId="0" applyNumberFormat="0" applyBorder="0" applyAlignment="0" applyProtection="0"/>
    <xf numFmtId="0" fontId="15" fillId="0" borderId="0">
      <alignment horizontal="left"/>
    </xf>
    <xf numFmtId="0" fontId="16" fillId="0" borderId="29" applyNumberFormat="0" applyAlignment="0" applyProtection="0">
      <alignment horizontal="left" vertical="center"/>
    </xf>
    <xf numFmtId="0" fontId="16" fillId="0" borderId="29" applyNumberFormat="0" applyAlignment="0" applyProtection="0">
      <alignment horizontal="left" vertical="center"/>
    </xf>
    <xf numFmtId="0" fontId="16" fillId="0" borderId="29" applyNumberFormat="0" applyAlignment="0" applyProtection="0">
      <alignment horizontal="left" vertical="center"/>
    </xf>
    <xf numFmtId="0" fontId="16" fillId="0" borderId="29" applyNumberFormat="0" applyAlignment="0" applyProtection="0">
      <alignment horizontal="left" vertical="center"/>
    </xf>
    <xf numFmtId="0" fontId="16" fillId="0" borderId="29" applyNumberFormat="0" applyAlignment="0" applyProtection="0">
      <alignment horizontal="left" vertical="center"/>
    </xf>
    <xf numFmtId="0" fontId="16" fillId="0" borderId="29" applyNumberFormat="0" applyAlignment="0" applyProtection="0">
      <alignment horizontal="left" vertical="center"/>
    </xf>
    <xf numFmtId="0" fontId="16" fillId="0" borderId="30">
      <alignment horizontal="left" vertical="center"/>
    </xf>
    <xf numFmtId="0" fontId="16" fillId="0" borderId="30">
      <alignment horizontal="left" vertical="center"/>
    </xf>
    <xf numFmtId="0" fontId="16" fillId="0" borderId="30">
      <alignment horizontal="left" vertical="center"/>
    </xf>
    <xf numFmtId="0" fontId="16" fillId="0" borderId="30">
      <alignment horizontal="left" vertical="center"/>
    </xf>
    <xf numFmtId="0" fontId="16" fillId="0" borderId="30">
      <alignment horizontal="left" vertical="center"/>
    </xf>
    <xf numFmtId="10" fontId="14" fillId="7" borderId="4" applyNumberFormat="0" applyBorder="0" applyAlignment="0" applyProtection="0"/>
    <xf numFmtId="10" fontId="14" fillId="7" borderId="4" applyNumberFormat="0" applyBorder="0" applyAlignment="0" applyProtection="0"/>
    <xf numFmtId="10" fontId="14" fillId="7" borderId="4" applyNumberFormat="0" applyBorder="0" applyAlignment="0" applyProtection="0"/>
    <xf numFmtId="10" fontId="14" fillId="7" borderId="4" applyNumberFormat="0" applyBorder="0" applyAlignment="0" applyProtection="0"/>
    <xf numFmtId="10" fontId="14" fillId="7" borderId="4" applyNumberFormat="0" applyBorder="0" applyAlignment="0" applyProtection="0"/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8" fillId="0" borderId="16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2" fontId="19" fillId="0" borderId="0"/>
    <xf numFmtId="10" fontId="17" fillId="0" borderId="0" applyFont="0" applyFill="0" applyBorder="0" applyAlignment="0" applyProtection="0"/>
    <xf numFmtId="0" fontId="18" fillId="0" borderId="0"/>
    <xf numFmtId="41" fontId="21" fillId="0" borderId="0" applyFont="0" applyFill="0" applyBorder="0" applyAlignment="0" applyProtection="0">
      <alignment vertical="center"/>
    </xf>
    <xf numFmtId="0" fontId="17" fillId="0" borderId="0"/>
  </cellStyleXfs>
  <cellXfs count="16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176" fontId="6" fillId="3" borderId="14" xfId="3" applyNumberFormat="1" applyFont="1" applyFill="1" applyBorder="1" applyAlignment="1">
      <alignment horizontal="center" vertical="center"/>
    </xf>
    <xf numFmtId="0" fontId="9" fillId="0" borderId="16" xfId="1" applyFont="1" applyBorder="1">
      <alignment vertical="center"/>
    </xf>
    <xf numFmtId="0" fontId="5" fillId="4" borderId="1" xfId="1" applyFont="1" applyFill="1" applyBorder="1" applyAlignment="1">
      <alignment horizontal="center" vertical="center" shrinkToFit="1"/>
    </xf>
    <xf numFmtId="177" fontId="5" fillId="5" borderId="21" xfId="1" applyNumberFormat="1" applyFont="1" applyFill="1" applyBorder="1" applyAlignment="1">
      <alignment horizontal="center" vertical="center" shrinkToFit="1"/>
    </xf>
    <xf numFmtId="176" fontId="5" fillId="5" borderId="22" xfId="1" applyNumberFormat="1" applyFont="1" applyFill="1" applyBorder="1" applyAlignment="1">
      <alignment horizontal="center" vertical="center" shrinkToFit="1"/>
    </xf>
    <xf numFmtId="176" fontId="5" fillId="3" borderId="27" xfId="1" applyNumberFormat="1" applyFont="1" applyFill="1" applyBorder="1" applyAlignment="1">
      <alignment horizontal="center" vertical="center" shrinkToFit="1"/>
    </xf>
    <xf numFmtId="0" fontId="5" fillId="3" borderId="28" xfId="1" applyFont="1" applyFill="1" applyBorder="1" applyAlignment="1">
      <alignment horizontal="center" vertical="center"/>
    </xf>
    <xf numFmtId="0" fontId="5" fillId="5" borderId="11" xfId="1" applyFont="1" applyFill="1" applyBorder="1" applyAlignment="1">
      <alignment horizontal="center" vertical="center" shrinkToFit="1"/>
    </xf>
    <xf numFmtId="176" fontId="5" fillId="5" borderId="22" xfId="1" applyNumberFormat="1" applyFont="1" applyFill="1" applyBorder="1" applyAlignment="1">
      <alignment horizontal="center" vertical="center" wrapText="1"/>
    </xf>
    <xf numFmtId="176" fontId="5" fillId="3" borderId="27" xfId="1" applyNumberFormat="1" applyFont="1" applyFill="1" applyBorder="1" applyAlignment="1">
      <alignment horizontal="center" vertical="center" wrapText="1"/>
    </xf>
    <xf numFmtId="41" fontId="5" fillId="5" borderId="21" xfId="2" applyFont="1" applyFill="1" applyBorder="1" applyAlignment="1">
      <alignment horizontal="center" vertical="center" shrinkToFit="1"/>
    </xf>
    <xf numFmtId="41" fontId="5" fillId="3" borderId="14" xfId="2" applyFont="1" applyFill="1" applyBorder="1" applyAlignment="1">
      <alignment horizontal="center" vertical="center" shrinkToFit="1"/>
    </xf>
    <xf numFmtId="0" fontId="4" fillId="0" borderId="0" xfId="3" applyFont="1" applyAlignment="1">
      <alignment vertical="center"/>
    </xf>
    <xf numFmtId="0" fontId="2" fillId="0" borderId="0" xfId="3" applyAlignment="1">
      <alignment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19" xfId="3" applyNumberFormat="1" applyFont="1" applyBorder="1" applyAlignment="1">
      <alignment horizontal="center" vertical="center"/>
    </xf>
    <xf numFmtId="177" fontId="25" fillId="5" borderId="21" xfId="1" applyNumberFormat="1" applyFont="1" applyFill="1" applyBorder="1" applyAlignment="1">
      <alignment horizontal="center" vertical="center" shrinkToFit="1"/>
    </xf>
    <xf numFmtId="176" fontId="25" fillId="5" borderId="22" xfId="1" applyNumberFormat="1" applyFont="1" applyFill="1" applyBorder="1" applyAlignment="1">
      <alignment horizontal="center" vertical="center" shrinkToFit="1"/>
    </xf>
    <xf numFmtId="176" fontId="25" fillId="5" borderId="22" xfId="1" applyNumberFormat="1" applyFont="1" applyFill="1" applyBorder="1" applyAlignment="1">
      <alignment horizontal="center" vertical="center" wrapText="1"/>
    </xf>
    <xf numFmtId="41" fontId="25" fillId="5" borderId="21" xfId="2" applyFont="1" applyFill="1" applyBorder="1" applyAlignment="1">
      <alignment horizontal="center" vertical="center" shrinkToFit="1"/>
    </xf>
    <xf numFmtId="0" fontId="25" fillId="5" borderId="11" xfId="1" applyFont="1" applyFill="1" applyBorder="1" applyAlignment="1">
      <alignment horizontal="center" vertical="center" shrinkToFit="1"/>
    </xf>
    <xf numFmtId="0" fontId="24" fillId="0" borderId="34" xfId="1" applyFont="1" applyBorder="1" applyAlignment="1">
      <alignment horizontal="center" vertical="center" shrinkToFit="1"/>
    </xf>
    <xf numFmtId="0" fontId="24" fillId="0" borderId="39" xfId="1" applyFont="1" applyBorder="1" applyAlignment="1">
      <alignment horizontal="center" vertical="center" shrinkToFit="1"/>
    </xf>
    <xf numFmtId="177" fontId="25" fillId="5" borderId="42" xfId="1" applyNumberFormat="1" applyFont="1" applyFill="1" applyBorder="1" applyAlignment="1">
      <alignment horizontal="center" vertical="center" shrinkToFit="1"/>
    </xf>
    <xf numFmtId="176" fontId="25" fillId="5" borderId="36" xfId="1" applyNumberFormat="1" applyFont="1" applyFill="1" applyBorder="1" applyAlignment="1">
      <alignment horizontal="center" vertical="center" wrapText="1"/>
    </xf>
    <xf numFmtId="41" fontId="25" fillId="5" borderId="42" xfId="2" applyFont="1" applyFill="1" applyBorder="1" applyAlignment="1">
      <alignment horizontal="center" vertical="center" shrinkToFit="1"/>
    </xf>
    <xf numFmtId="177" fontId="24" fillId="0" borderId="19" xfId="1" applyNumberFormat="1" applyFont="1" applyBorder="1" applyAlignment="1">
      <alignment horizontal="center" vertical="center" shrinkToFit="1"/>
    </xf>
    <xf numFmtId="0" fontId="24" fillId="0" borderId="18" xfId="1" applyFont="1" applyBorder="1" applyAlignment="1">
      <alignment horizontal="left" vertical="center" shrinkToFit="1"/>
    </xf>
    <xf numFmtId="0" fontId="24" fillId="0" borderId="18" xfId="1" applyFont="1" applyBorder="1" applyAlignment="1">
      <alignment horizontal="left" vertical="center" wrapText="1"/>
    </xf>
    <xf numFmtId="0" fontId="24" fillId="0" borderId="19" xfId="1" applyFont="1" applyBorder="1" applyAlignment="1">
      <alignment horizontal="center" vertical="center" shrinkToFit="1"/>
    </xf>
    <xf numFmtId="0" fontId="24" fillId="0" borderId="20" xfId="1" applyFont="1" applyBorder="1" applyAlignment="1">
      <alignment horizontal="center" vertical="center" shrinkToFit="1"/>
    </xf>
    <xf numFmtId="14" fontId="23" fillId="10" borderId="44" xfId="0" applyNumberFormat="1" applyFont="1" applyFill="1" applyBorder="1" applyAlignment="1">
      <alignment horizontal="center" vertical="center"/>
    </xf>
    <xf numFmtId="0" fontId="5" fillId="4" borderId="52" xfId="1" applyFont="1" applyFill="1" applyBorder="1" applyAlignment="1">
      <alignment horizontal="center" vertical="center" shrinkToFit="1"/>
    </xf>
    <xf numFmtId="0" fontId="5" fillId="4" borderId="51" xfId="1" applyFont="1" applyFill="1" applyBorder="1" applyAlignment="1">
      <alignment horizontal="center" vertical="center" shrinkToFit="1"/>
    </xf>
    <xf numFmtId="0" fontId="24" fillId="0" borderId="53" xfId="1" applyFont="1" applyBorder="1" applyAlignment="1">
      <alignment horizontal="center" vertical="center" shrinkToFit="1"/>
    </xf>
    <xf numFmtId="0" fontId="24" fillId="0" borderId="54" xfId="1" applyFont="1" applyBorder="1" applyAlignment="1">
      <alignment horizontal="center" vertical="center" shrinkToFit="1"/>
    </xf>
    <xf numFmtId="49" fontId="24" fillId="8" borderId="55" xfId="3" applyNumberFormat="1" applyFont="1" applyFill="1" applyBorder="1" applyAlignment="1">
      <alignment horizontal="left" vertical="center" wrapText="1"/>
    </xf>
    <xf numFmtId="0" fontId="24" fillId="0" borderId="55" xfId="1" applyFont="1" applyBorder="1" applyAlignment="1">
      <alignment horizontal="center" vertical="center" shrinkToFit="1"/>
    </xf>
    <xf numFmtId="0" fontId="25" fillId="5" borderId="53" xfId="1" applyFont="1" applyFill="1" applyBorder="1" applyAlignment="1">
      <alignment horizontal="center" vertical="center" shrinkToFit="1"/>
    </xf>
    <xf numFmtId="49" fontId="24" fillId="8" borderId="57" xfId="3" applyNumberFormat="1" applyFont="1" applyFill="1" applyBorder="1" applyAlignment="1">
      <alignment horizontal="center" vertical="center" shrinkToFit="1"/>
    </xf>
    <xf numFmtId="49" fontId="24" fillId="8" borderId="57" xfId="3" applyNumberFormat="1" applyFont="1" applyFill="1" applyBorder="1" applyAlignment="1">
      <alignment horizontal="left" vertical="center" shrinkToFit="1"/>
    </xf>
    <xf numFmtId="49" fontId="24" fillId="8" borderId="57" xfId="3" applyNumberFormat="1" applyFont="1" applyFill="1" applyBorder="1" applyAlignment="1">
      <alignment horizontal="left" vertical="center" wrapText="1"/>
    </xf>
    <xf numFmtId="0" fontId="24" fillId="0" borderId="58" xfId="1" applyFont="1" applyBorder="1" applyAlignment="1">
      <alignment horizontal="left" vertical="center" shrinkToFit="1"/>
    </xf>
    <xf numFmtId="183" fontId="25" fillId="5" borderId="23" xfId="2" applyNumberFormat="1" applyFont="1" applyFill="1" applyBorder="1" applyAlignment="1">
      <alignment horizontal="right" vertical="center" shrinkToFit="1"/>
    </xf>
    <xf numFmtId="183" fontId="24" fillId="0" borderId="25" xfId="2" applyNumberFormat="1" applyFont="1" applyBorder="1" applyAlignment="1">
      <alignment horizontal="right" vertical="center" shrinkToFit="1"/>
    </xf>
    <xf numFmtId="183" fontId="24" fillId="0" borderId="43" xfId="2" applyNumberFormat="1" applyFont="1" applyBorder="1" applyAlignment="1">
      <alignment horizontal="right" vertical="center" shrinkToFit="1"/>
    </xf>
    <xf numFmtId="183" fontId="25" fillId="5" borderId="56" xfId="2" applyNumberFormat="1" applyFont="1" applyFill="1" applyBorder="1" applyAlignment="1">
      <alignment horizontal="right" vertical="center" shrinkToFit="1"/>
    </xf>
    <xf numFmtId="183" fontId="24" fillId="0" borderId="58" xfId="2" applyNumberFormat="1" applyFont="1" applyBorder="1" applyAlignment="1">
      <alignment horizontal="right" vertical="center" shrinkToFit="1"/>
    </xf>
    <xf numFmtId="183" fontId="24" fillId="0" borderId="19" xfId="2" applyNumberFormat="1" applyFont="1" applyBorder="1" applyAlignment="1">
      <alignment horizontal="right" vertical="center" shrinkToFit="1"/>
    </xf>
    <xf numFmtId="183" fontId="5" fillId="5" borderId="21" xfId="2" applyNumberFormat="1" applyFont="1" applyFill="1" applyBorder="1" applyAlignment="1">
      <alignment horizontal="right" vertical="center" shrinkToFit="1"/>
    </xf>
    <xf numFmtId="41" fontId="5" fillId="3" borderId="13" xfId="2" applyFont="1" applyFill="1" applyBorder="1" applyAlignment="1">
      <alignment horizontal="right" vertical="center" shrinkToFit="1"/>
    </xf>
    <xf numFmtId="176" fontId="26" fillId="5" borderId="22" xfId="1" applyNumberFormat="1" applyFont="1" applyFill="1" applyBorder="1" applyAlignment="1">
      <alignment horizontal="center" vertical="center" shrinkToFit="1"/>
    </xf>
    <xf numFmtId="0" fontId="12" fillId="10" borderId="44" xfId="0" applyFont="1" applyFill="1" applyBorder="1" applyAlignment="1">
      <alignment horizontal="left" vertical="center" shrinkToFit="1"/>
    </xf>
    <xf numFmtId="49" fontId="12" fillId="8" borderId="55" xfId="3" applyNumberFormat="1" applyFont="1" applyFill="1" applyBorder="1" applyAlignment="1">
      <alignment horizontal="left" vertical="center" shrinkToFit="1"/>
    </xf>
    <xf numFmtId="176" fontId="26" fillId="5" borderId="36" xfId="1" applyNumberFormat="1" applyFont="1" applyFill="1" applyBorder="1" applyAlignment="1">
      <alignment horizontal="center" vertical="center" shrinkToFit="1"/>
    </xf>
    <xf numFmtId="0" fontId="29" fillId="0" borderId="65" xfId="1" applyFont="1" applyBorder="1" applyAlignment="1">
      <alignment horizontal="center" vertical="center" shrinkToFit="1"/>
    </xf>
    <xf numFmtId="0" fontId="29" fillId="0" borderId="62" xfId="1" applyFont="1" applyBorder="1" applyAlignment="1">
      <alignment horizontal="center" vertical="center" shrinkToFit="1"/>
    </xf>
    <xf numFmtId="0" fontId="30" fillId="0" borderId="59" xfId="0" applyFont="1" applyBorder="1" applyAlignment="1">
      <alignment horizontal="center" vertical="center" shrinkToFit="1"/>
    </xf>
    <xf numFmtId="0" fontId="30" fillId="0" borderId="7" xfId="0" applyFont="1" applyBorder="1" applyAlignment="1">
      <alignment horizontal="center" vertical="center" shrinkToFit="1"/>
    </xf>
    <xf numFmtId="0" fontId="29" fillId="0" borderId="4" xfId="1" applyFont="1" applyBorder="1" applyAlignment="1">
      <alignment horizontal="center" vertical="center" shrinkToFit="1"/>
    </xf>
    <xf numFmtId="0" fontId="29" fillId="10" borderId="64" xfId="0" applyFont="1" applyFill="1" applyBorder="1" applyAlignment="1">
      <alignment horizontal="center" vertical="center" shrinkToFit="1"/>
    </xf>
    <xf numFmtId="49" fontId="29" fillId="8" borderId="60" xfId="3" applyNumberFormat="1" applyFont="1" applyFill="1" applyBorder="1" applyAlignment="1">
      <alignment horizontal="center" vertical="center" shrinkToFit="1"/>
    </xf>
    <xf numFmtId="49" fontId="29" fillId="8" borderId="4" xfId="3" quotePrefix="1" applyNumberFormat="1" applyFont="1" applyFill="1" applyBorder="1" applyAlignment="1">
      <alignment horizontal="center" vertical="center" shrinkToFit="1"/>
    </xf>
    <xf numFmtId="14" fontId="28" fillId="0" borderId="66" xfId="0" applyNumberFormat="1" applyFont="1" applyBorder="1" applyAlignment="1">
      <alignment horizontal="center" vertical="center"/>
    </xf>
    <xf numFmtId="14" fontId="28" fillId="0" borderId="44" xfId="0" applyNumberFormat="1" applyFont="1" applyBorder="1" applyAlignment="1">
      <alignment horizontal="center" vertical="center"/>
    </xf>
    <xf numFmtId="185" fontId="30" fillId="0" borderId="44" xfId="0" applyNumberFormat="1" applyFont="1" applyBorder="1" applyAlignment="1">
      <alignment horizontal="center" vertical="center"/>
    </xf>
    <xf numFmtId="185" fontId="30" fillId="0" borderId="63" xfId="0" quotePrefix="1" applyNumberFormat="1" applyFont="1" applyBorder="1" applyAlignment="1">
      <alignment horizontal="center" vertical="center"/>
    </xf>
    <xf numFmtId="185" fontId="30" fillId="0" borderId="44" xfId="0" quotePrefix="1" applyNumberFormat="1" applyFont="1" applyBorder="1" applyAlignment="1">
      <alignment horizontal="center" vertical="center"/>
    </xf>
    <xf numFmtId="0" fontId="24" fillId="9" borderId="4" xfId="2" applyNumberFormat="1" applyFont="1" applyFill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49" fontId="24" fillId="8" borderId="60" xfId="3" applyNumberFormat="1" applyFont="1" applyFill="1" applyBorder="1" applyAlignment="1">
      <alignment horizontal="center" vertical="center" shrinkToFit="1"/>
    </xf>
    <xf numFmtId="0" fontId="24" fillId="0" borderId="61" xfId="1" applyFont="1" applyBorder="1" applyAlignment="1">
      <alignment horizontal="center" vertical="center" shrinkToFit="1"/>
    </xf>
    <xf numFmtId="0" fontId="27" fillId="0" borderId="63" xfId="0" applyFont="1" applyBorder="1" applyAlignment="1">
      <alignment horizontal="left" vertical="center" shrinkToFit="1"/>
    </xf>
    <xf numFmtId="0" fontId="27" fillId="0" borderId="44" xfId="0" applyFont="1" applyBorder="1" applyAlignment="1">
      <alignment horizontal="left" vertical="center" shrinkToFit="1"/>
    </xf>
    <xf numFmtId="0" fontId="33" fillId="0" borderId="44" xfId="0" applyFont="1" applyBorder="1" applyAlignment="1">
      <alignment horizontal="left" vertical="center" shrinkToFit="1"/>
    </xf>
    <xf numFmtId="185" fontId="30" fillId="0" borderId="68" xfId="0" applyNumberFormat="1" applyFont="1" applyBorder="1" applyAlignment="1">
      <alignment horizontal="center" vertical="center"/>
    </xf>
    <xf numFmtId="0" fontId="33" fillId="0" borderId="68" xfId="0" applyFont="1" applyBorder="1" applyAlignment="1">
      <alignment horizontal="left" vertical="center" shrinkToFit="1"/>
    </xf>
    <xf numFmtId="0" fontId="29" fillId="0" borderId="69" xfId="1" applyFont="1" applyBorder="1" applyAlignment="1">
      <alignment horizontal="center" vertical="center" shrinkToFit="1"/>
    </xf>
    <xf numFmtId="185" fontId="30" fillId="0" borderId="4" xfId="0" applyNumberFormat="1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 shrinkToFit="1"/>
    </xf>
    <xf numFmtId="49" fontId="24" fillId="8" borderId="4" xfId="3" applyNumberFormat="1" applyFont="1" applyFill="1" applyBorder="1" applyAlignment="1">
      <alignment horizontal="center" vertical="center" shrinkToFit="1"/>
    </xf>
    <xf numFmtId="0" fontId="24" fillId="0" borderId="4" xfId="1" applyFont="1" applyBorder="1" applyAlignment="1">
      <alignment horizontal="center" vertical="center" shrinkToFit="1"/>
    </xf>
    <xf numFmtId="184" fontId="32" fillId="0" borderId="4" xfId="0" applyNumberFormat="1" applyFont="1" applyBorder="1" applyAlignment="1">
      <alignment horizontal="right" vertical="center"/>
    </xf>
    <xf numFmtId="0" fontId="29" fillId="0" borderId="25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84" fontId="34" fillId="0" borderId="67" xfId="0" applyNumberFormat="1" applyFont="1" applyBorder="1" applyAlignment="1">
      <alignment horizontal="right" vertical="center"/>
    </xf>
    <xf numFmtId="184" fontId="34" fillId="0" borderId="44" xfId="0" applyNumberFormat="1" applyFont="1" applyBorder="1" applyAlignment="1">
      <alignment horizontal="right" vertical="center"/>
    </xf>
    <xf numFmtId="184" fontId="35" fillId="0" borderId="63" xfId="0" applyNumberFormat="1" applyFont="1" applyBorder="1" applyAlignment="1">
      <alignment horizontal="right" vertical="center"/>
    </xf>
    <xf numFmtId="184" fontId="35" fillId="0" borderId="44" xfId="0" applyNumberFormat="1" applyFont="1" applyBorder="1" applyAlignment="1">
      <alignment horizontal="right" vertical="center"/>
    </xf>
    <xf numFmtId="184" fontId="36" fillId="0" borderId="44" xfId="0" applyNumberFormat="1" applyFont="1" applyBorder="1" applyAlignment="1">
      <alignment horizontal="right" vertical="center"/>
    </xf>
    <xf numFmtId="0" fontId="31" fillId="0" borderId="44" xfId="0" applyFont="1" applyBorder="1" applyAlignment="1">
      <alignment horizontal="left" vertical="center" shrinkToFit="1"/>
    </xf>
    <xf numFmtId="0" fontId="12" fillId="0" borderId="44" xfId="0" applyFont="1" applyBorder="1" applyAlignment="1">
      <alignment horizontal="left" vertical="center" shrinkToFit="1"/>
    </xf>
    <xf numFmtId="184" fontId="37" fillId="0" borderId="44" xfId="0" applyNumberFormat="1" applyFont="1" applyBorder="1" applyAlignment="1">
      <alignment horizontal="right" vertical="center"/>
    </xf>
    <xf numFmtId="184" fontId="36" fillId="0" borderId="68" xfId="0" applyNumberFormat="1" applyFont="1" applyBorder="1" applyAlignment="1">
      <alignment horizontal="right" vertical="center"/>
    </xf>
    <xf numFmtId="49" fontId="24" fillId="8" borderId="60" xfId="3" applyNumberFormat="1" applyFont="1" applyFill="1" applyBorder="1" applyAlignment="1">
      <alignment horizontal="center" vertical="center" wrapText="1" shrinkToFit="1"/>
    </xf>
    <xf numFmtId="0" fontId="28" fillId="0" borderId="64" xfId="0" applyFont="1" applyBorder="1" applyAlignment="1">
      <alignment horizontal="center" vertical="center" wrapText="1" shrinkToFit="1"/>
    </xf>
    <xf numFmtId="0" fontId="27" fillId="0" borderId="67" xfId="0" applyFont="1" applyBorder="1" applyAlignment="1">
      <alignment horizontal="left" vertical="center" shrinkToFit="1"/>
    </xf>
    <xf numFmtId="49" fontId="29" fillId="8" borderId="70" xfId="3" applyNumberFormat="1" applyFont="1" applyFill="1" applyBorder="1" applyAlignment="1">
      <alignment horizontal="center" vertical="center" shrinkToFit="1"/>
    </xf>
    <xf numFmtId="0" fontId="24" fillId="0" borderId="4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49" fontId="24" fillId="8" borderId="66" xfId="3" applyNumberFormat="1" applyFont="1" applyFill="1" applyBorder="1" applyAlignment="1">
      <alignment horizontal="center" vertical="center" shrinkToFit="1"/>
    </xf>
    <xf numFmtId="0" fontId="40" fillId="0" borderId="64" xfId="0" applyFont="1" applyBorder="1" applyAlignment="1">
      <alignment horizontal="center" vertical="center" wrapText="1" shrinkToFit="1"/>
    </xf>
    <xf numFmtId="0" fontId="6" fillId="2" borderId="2" xfId="3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49" fontId="41" fillId="8" borderId="60" xfId="3" applyNumberFormat="1" applyFont="1" applyFill="1" applyBorder="1" applyAlignment="1">
      <alignment horizontal="center" vertical="center" wrapText="1" shrinkToFit="1"/>
    </xf>
    <xf numFmtId="0" fontId="6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185" fontId="30" fillId="0" borderId="66" xfId="0" quotePrefix="1" applyNumberFormat="1" applyFont="1" applyBorder="1" applyAlignment="1">
      <alignment horizontal="center" vertical="center"/>
    </xf>
    <xf numFmtId="49" fontId="29" fillId="8" borderId="71" xfId="3" applyNumberFormat="1" applyFont="1" applyFill="1" applyBorder="1" applyAlignment="1">
      <alignment horizontal="center" vertical="center" shrinkToFit="1"/>
    </xf>
    <xf numFmtId="0" fontId="20" fillId="0" borderId="0" xfId="3" applyFont="1" applyAlignment="1">
      <alignment horizontal="center" vertical="top" shrinkToFit="1"/>
    </xf>
    <xf numFmtId="0" fontId="6" fillId="2" borderId="1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31" xfId="3" applyFont="1" applyFill="1" applyBorder="1" applyAlignment="1">
      <alignment horizontal="center" vertical="center"/>
    </xf>
    <xf numFmtId="0" fontId="6" fillId="2" borderId="32" xfId="3" applyFont="1" applyFill="1" applyBorder="1" applyAlignment="1">
      <alignment horizontal="center" vertical="center"/>
    </xf>
    <xf numFmtId="0" fontId="6" fillId="2" borderId="31" xfId="3" applyFont="1" applyFill="1" applyBorder="1" applyAlignment="1">
      <alignment horizontal="center" vertical="center" shrinkToFit="1"/>
    </xf>
    <xf numFmtId="0" fontId="6" fillId="2" borderId="33" xfId="3" applyFont="1" applyFill="1" applyBorder="1" applyAlignment="1">
      <alignment horizontal="center" vertical="center" shrinkToFit="1"/>
    </xf>
    <xf numFmtId="0" fontId="6" fillId="0" borderId="17" xfId="3" applyFont="1" applyBorder="1" applyAlignment="1">
      <alignment horizontal="center" vertical="center" shrinkToFit="1"/>
    </xf>
    <xf numFmtId="0" fontId="6" fillId="0" borderId="19" xfId="3" applyFont="1" applyBorder="1" applyAlignment="1">
      <alignment horizontal="center" vertical="center" shrinkToFit="1"/>
    </xf>
    <xf numFmtId="41" fontId="6" fillId="0" borderId="37" xfId="54" applyFont="1" applyBorder="1" applyAlignment="1">
      <alignment vertical="center"/>
    </xf>
    <xf numFmtId="41" fontId="6" fillId="0" borderId="38" xfId="54" applyFont="1" applyBorder="1" applyAlignment="1">
      <alignment vertical="center"/>
    </xf>
    <xf numFmtId="9" fontId="6" fillId="0" borderId="5" xfId="2" applyNumberFormat="1" applyFont="1" applyBorder="1" applyAlignment="1">
      <alignment horizontal="center" vertical="center"/>
    </xf>
    <xf numFmtId="9" fontId="6" fillId="0" borderId="49" xfId="2" applyNumberFormat="1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 shrinkToFit="1"/>
    </xf>
    <xf numFmtId="0" fontId="6" fillId="0" borderId="4" xfId="3" applyFont="1" applyBorder="1" applyAlignment="1">
      <alignment horizontal="center" vertical="center" shrinkToFit="1"/>
    </xf>
    <xf numFmtId="41" fontId="6" fillId="0" borderId="5" xfId="54" applyFont="1" applyBorder="1" applyAlignment="1">
      <alignment vertical="center"/>
    </xf>
    <xf numFmtId="41" fontId="6" fillId="0" borderId="6" xfId="54" applyFont="1" applyBorder="1" applyAlignment="1">
      <alignment vertical="center"/>
    </xf>
    <xf numFmtId="9" fontId="6" fillId="0" borderId="18" xfId="2" applyNumberFormat="1" applyFont="1" applyBorder="1" applyAlignment="1">
      <alignment horizontal="center" vertical="center"/>
    </xf>
    <xf numFmtId="9" fontId="6" fillId="0" borderId="35" xfId="2" applyNumberFormat="1" applyFont="1" applyBorder="1" applyAlignment="1">
      <alignment horizontal="center" vertical="center"/>
    </xf>
    <xf numFmtId="9" fontId="6" fillId="3" borderId="15" xfId="2" applyNumberFormat="1" applyFont="1" applyFill="1" applyBorder="1" applyAlignment="1">
      <alignment horizontal="center" vertical="center"/>
    </xf>
    <xf numFmtId="41" fontId="6" fillId="3" borderId="40" xfId="2" applyFont="1" applyFill="1" applyBorder="1" applyAlignment="1">
      <alignment horizontal="center" vertical="center"/>
    </xf>
    <xf numFmtId="0" fontId="5" fillId="0" borderId="45" xfId="1" applyFont="1" applyBorder="1" applyAlignment="1">
      <alignment horizontal="center" vertical="center" wrapText="1"/>
    </xf>
    <xf numFmtId="0" fontId="5" fillId="0" borderId="41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47" xfId="1" applyFont="1" applyBorder="1" applyAlignment="1">
      <alignment horizontal="center" vertical="center" wrapText="1"/>
    </xf>
    <xf numFmtId="0" fontId="5" fillId="0" borderId="48" xfId="1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shrinkToFit="1"/>
    </xf>
    <xf numFmtId="0" fontId="6" fillId="0" borderId="6" xfId="3" applyFont="1" applyBorder="1" applyAlignment="1">
      <alignment horizontal="center" vertical="center" shrinkToFit="1"/>
    </xf>
    <xf numFmtId="0" fontId="6" fillId="0" borderId="9" xfId="3" applyFont="1" applyBorder="1" applyAlignment="1">
      <alignment horizontal="center" vertical="center" shrinkToFit="1"/>
    </xf>
    <xf numFmtId="0" fontId="6" fillId="0" borderId="10" xfId="3" applyFont="1" applyBorder="1" applyAlignment="1">
      <alignment horizontal="center" vertical="center" shrinkToFit="1"/>
    </xf>
    <xf numFmtId="9" fontId="6" fillId="0" borderId="22" xfId="2" applyNumberFormat="1" applyFont="1" applyBorder="1" applyAlignment="1">
      <alignment horizontal="center" vertical="center"/>
    </xf>
    <xf numFmtId="9" fontId="6" fillId="0" borderId="50" xfId="2" applyNumberFormat="1" applyFont="1" applyBorder="1" applyAlignment="1">
      <alignment horizontal="center" vertical="center"/>
    </xf>
    <xf numFmtId="0" fontId="22" fillId="0" borderId="24" xfId="1" applyFont="1" applyBorder="1" applyAlignment="1">
      <alignment horizontal="center" vertical="center" wrapText="1"/>
    </xf>
    <xf numFmtId="0" fontId="22" fillId="0" borderId="26" xfId="1" applyFont="1" applyBorder="1" applyAlignment="1">
      <alignment horizontal="center" vertical="center" wrapText="1"/>
    </xf>
    <xf numFmtId="0" fontId="5" fillId="0" borderId="46" xfId="1" applyFont="1" applyBorder="1" applyAlignment="1">
      <alignment horizontal="center" vertical="center" wrapText="1"/>
    </xf>
    <xf numFmtId="0" fontId="5" fillId="0" borderId="48" xfId="1" applyFont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6" fillId="3" borderId="12" xfId="3" applyFont="1" applyFill="1" applyBorder="1" applyAlignment="1">
      <alignment horizontal="center" vertical="center"/>
    </xf>
    <xf numFmtId="0" fontId="6" fillId="3" borderId="13" xfId="3" applyFont="1" applyFill="1" applyBorder="1" applyAlignment="1">
      <alignment horizontal="center" vertical="center"/>
    </xf>
    <xf numFmtId="41" fontId="6" fillId="3" borderId="15" xfId="2" applyFont="1" applyFill="1" applyBorder="1" applyAlignment="1">
      <alignment vertical="center"/>
    </xf>
    <xf numFmtId="41" fontId="6" fillId="3" borderId="13" xfId="2" applyFont="1" applyFill="1" applyBorder="1" applyAlignment="1">
      <alignment vertical="center"/>
    </xf>
  </cellXfs>
  <cellStyles count="56">
    <cellStyle name="category" xfId="24" xr:uid="{00000000-0005-0000-0000-000000000000}"/>
    <cellStyle name="comma zerodec" xfId="25" xr:uid="{00000000-0005-0000-0000-000001000000}"/>
    <cellStyle name="Currency1" xfId="26" xr:uid="{00000000-0005-0000-0000-000002000000}"/>
    <cellStyle name="Dollar (zero dec)" xfId="27" xr:uid="{00000000-0005-0000-0000-000003000000}"/>
    <cellStyle name="Grey" xfId="28" xr:uid="{00000000-0005-0000-0000-000004000000}"/>
    <cellStyle name="HEADER" xfId="29" xr:uid="{00000000-0005-0000-0000-000005000000}"/>
    <cellStyle name="Header1" xfId="30" xr:uid="{00000000-0005-0000-0000-000006000000}"/>
    <cellStyle name="Header1 2" xfId="31" xr:uid="{00000000-0005-0000-0000-000007000000}"/>
    <cellStyle name="Header1 3" xfId="32" xr:uid="{00000000-0005-0000-0000-000008000000}"/>
    <cellStyle name="Header1 4" xfId="33" xr:uid="{00000000-0005-0000-0000-000009000000}"/>
    <cellStyle name="Header1 5" xfId="34" xr:uid="{00000000-0005-0000-0000-00000A000000}"/>
    <cellStyle name="Header1 6" xfId="35" xr:uid="{00000000-0005-0000-0000-00000B000000}"/>
    <cellStyle name="Header2" xfId="36" xr:uid="{00000000-0005-0000-0000-00000C000000}"/>
    <cellStyle name="Header2 2" xfId="37" xr:uid="{00000000-0005-0000-0000-00000D000000}"/>
    <cellStyle name="Header2 3" xfId="38" xr:uid="{00000000-0005-0000-0000-00000E000000}"/>
    <cellStyle name="Header2 4" xfId="39" xr:uid="{00000000-0005-0000-0000-00000F000000}"/>
    <cellStyle name="Header2 5" xfId="40" xr:uid="{00000000-0005-0000-0000-000010000000}"/>
    <cellStyle name="Input [yellow]" xfId="41" xr:uid="{00000000-0005-0000-0000-000011000000}"/>
    <cellStyle name="Input [yellow] 2" xfId="42" xr:uid="{00000000-0005-0000-0000-000012000000}"/>
    <cellStyle name="Input [yellow] 3" xfId="43" xr:uid="{00000000-0005-0000-0000-000013000000}"/>
    <cellStyle name="Input [yellow] 4" xfId="44" xr:uid="{00000000-0005-0000-0000-000014000000}"/>
    <cellStyle name="Input [yellow] 5" xfId="45" xr:uid="{00000000-0005-0000-0000-000015000000}"/>
    <cellStyle name="Milliers [0]_Arabian Spec" xfId="46" xr:uid="{00000000-0005-0000-0000-000016000000}"/>
    <cellStyle name="Milliers_Arabian Spec" xfId="47" xr:uid="{00000000-0005-0000-0000-000017000000}"/>
    <cellStyle name="Model" xfId="48" xr:uid="{00000000-0005-0000-0000-000018000000}"/>
    <cellStyle name="Mon?aire [0]_Arabian Spec" xfId="49" xr:uid="{00000000-0005-0000-0000-000019000000}"/>
    <cellStyle name="Mon?aire_Arabian Spec" xfId="50" xr:uid="{00000000-0005-0000-0000-00001A000000}"/>
    <cellStyle name="Normal - Style1" xfId="51" xr:uid="{00000000-0005-0000-0000-00001B000000}"/>
    <cellStyle name="Percent [2]" xfId="52" xr:uid="{00000000-0005-0000-0000-00001C000000}"/>
    <cellStyle name="subhead" xfId="53" xr:uid="{00000000-0005-0000-0000-00001D000000}"/>
    <cellStyle name="쉼표 [0]" xfId="54" builtinId="6"/>
    <cellStyle name="쉼표 [0] 2" xfId="4" xr:uid="{00000000-0005-0000-0000-00001F000000}"/>
    <cellStyle name="쉼표 [0] 2 2" xfId="5" xr:uid="{00000000-0005-0000-0000-000020000000}"/>
    <cellStyle name="쉼표 [0] 3" xfId="6" xr:uid="{00000000-0005-0000-0000-000021000000}"/>
    <cellStyle name="쉼표 [0] 4" xfId="7" xr:uid="{00000000-0005-0000-0000-000022000000}"/>
    <cellStyle name="쉼표 [0] 4 2" xfId="8" xr:uid="{00000000-0005-0000-0000-000023000000}"/>
    <cellStyle name="쉼표 [0] 4 3" xfId="9" xr:uid="{00000000-0005-0000-0000-000024000000}"/>
    <cellStyle name="쉼표 [0] 4 4" xfId="10" xr:uid="{00000000-0005-0000-0000-000025000000}"/>
    <cellStyle name="쉼표 [0] 5" xfId="11" xr:uid="{00000000-0005-0000-0000-000026000000}"/>
    <cellStyle name="쉼표 [0] 5 2" xfId="12" xr:uid="{00000000-0005-0000-0000-000027000000}"/>
    <cellStyle name="쉼표 [0] 6" xfId="13" xr:uid="{00000000-0005-0000-0000-000028000000}"/>
    <cellStyle name="쉼표 [0] 7" xfId="2" xr:uid="{00000000-0005-0000-0000-000029000000}"/>
    <cellStyle name="콤마 [0]_(월초P)" xfId="14" xr:uid="{00000000-0005-0000-0000-00002A000000}"/>
    <cellStyle name="콤마_10' 0.26D MS" xfId="15" xr:uid="{00000000-0005-0000-0000-00002B000000}"/>
    <cellStyle name="표준" xfId="0" builtinId="0"/>
    <cellStyle name="표준 2" xfId="3" xr:uid="{00000000-0005-0000-0000-00002D000000}"/>
    <cellStyle name="표준 2 2" xfId="16" xr:uid="{00000000-0005-0000-0000-00002E000000}"/>
    <cellStyle name="표준 3" xfId="17" xr:uid="{00000000-0005-0000-0000-00002F000000}"/>
    <cellStyle name="표준 4" xfId="18" xr:uid="{00000000-0005-0000-0000-000030000000}"/>
    <cellStyle name="표준 4 2" xfId="19" xr:uid="{00000000-0005-0000-0000-000031000000}"/>
    <cellStyle name="표준 4 2 2" xfId="20" xr:uid="{00000000-0005-0000-0000-000032000000}"/>
    <cellStyle name="표준 5" xfId="21" xr:uid="{00000000-0005-0000-0000-000033000000}"/>
    <cellStyle name="표준 5 2" xfId="22" xr:uid="{00000000-0005-0000-0000-000034000000}"/>
    <cellStyle name="표준 6" xfId="23" xr:uid="{00000000-0005-0000-0000-000035000000}"/>
    <cellStyle name="표준 7" xfId="1" xr:uid="{00000000-0005-0000-0000-000036000000}"/>
    <cellStyle name="표준 8" xfId="55" xr:uid="{17B5B081-076E-4EE9-B461-A2C580F40F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9C9A-71DA-41F1-90F6-DB68D313DE20}">
  <dimension ref="A1:H38"/>
  <sheetViews>
    <sheetView zoomScale="80" zoomScaleNormal="80" zoomScaleSheetLayoutView="100" workbookViewId="0">
      <selection activeCell="J15" sqref="J15"/>
    </sheetView>
  </sheetViews>
  <sheetFormatPr defaultRowHeight="21" customHeight="1"/>
  <cols>
    <col min="2" max="2" width="11.09765625" customWidth="1"/>
    <col min="3" max="3" width="44" customWidth="1"/>
    <col min="4" max="4" width="17.69921875" customWidth="1"/>
    <col min="5" max="5" width="19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35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04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C24</f>
        <v>2</v>
      </c>
      <c r="D5" s="126">
        <f>F24</f>
        <v>653000</v>
      </c>
      <c r="E5" s="127"/>
      <c r="F5" s="128">
        <f>D5/D10*100%</f>
        <v>0.63951267762880848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F27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 t="str">
        <f>C33</f>
        <v>2건</v>
      </c>
      <c r="D7" s="132">
        <f>F33</f>
        <v>368090</v>
      </c>
      <c r="E7" s="133"/>
      <c r="F7" s="128">
        <f>D7/D10*100%</f>
        <v>0.36048732237119158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F35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C38</f>
        <v>4</v>
      </c>
      <c r="D10" s="159">
        <f>SUM(D5:E9)</f>
        <v>1021090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46077</v>
      </c>
      <c r="C14" s="76" t="s">
        <v>38</v>
      </c>
      <c r="D14" s="64" t="s">
        <v>43</v>
      </c>
      <c r="E14" s="99" t="s">
        <v>40</v>
      </c>
      <c r="F14" s="91">
        <v>367000</v>
      </c>
      <c r="G14" s="59" t="s">
        <v>27</v>
      </c>
    </row>
    <row r="15" spans="1:7" s="88" customFormat="1" ht="21" customHeight="1">
      <c r="A15" s="139"/>
      <c r="B15" s="71">
        <v>46062</v>
      </c>
      <c r="C15" s="78" t="s">
        <v>39</v>
      </c>
      <c r="D15" s="65" t="s">
        <v>42</v>
      </c>
      <c r="E15" s="73" t="s">
        <v>41</v>
      </c>
      <c r="F15" s="92">
        <v>286000</v>
      </c>
      <c r="G15" s="60" t="s">
        <v>27</v>
      </c>
    </row>
    <row r="16" spans="1:7" s="88" customFormat="1" ht="21" customHeight="1">
      <c r="A16" s="139"/>
      <c r="B16" s="71"/>
      <c r="C16" s="103"/>
      <c r="D16" s="65"/>
      <c r="E16" s="75"/>
      <c r="F16" s="92"/>
      <c r="G16" s="60"/>
    </row>
    <row r="17" spans="1:7" s="88" customFormat="1" ht="21" customHeight="1">
      <c r="A17" s="139"/>
      <c r="B17" s="71"/>
      <c r="C17" s="77"/>
      <c r="D17" s="65"/>
      <c r="E17" s="73"/>
      <c r="F17" s="92"/>
      <c r="G17" s="60"/>
    </row>
    <row r="18" spans="1:7" s="88" customFormat="1" ht="21" customHeight="1">
      <c r="A18" s="139"/>
      <c r="B18" s="71"/>
      <c r="C18" s="78"/>
      <c r="D18" s="65"/>
      <c r="E18" s="75"/>
      <c r="F18" s="92"/>
      <c r="G18" s="60"/>
    </row>
    <row r="19" spans="1:7" s="88" customFormat="1" ht="21" hidden="1" customHeight="1">
      <c r="A19" s="139"/>
      <c r="B19" s="69"/>
      <c r="C19" s="78" t="s">
        <v>33</v>
      </c>
      <c r="D19" s="98"/>
      <c r="E19" s="75"/>
      <c r="F19" s="92">
        <v>225000</v>
      </c>
      <c r="G19" s="60"/>
    </row>
    <row r="20" spans="1:7" s="88" customFormat="1" ht="21" hidden="1" customHeight="1">
      <c r="A20" s="139"/>
      <c r="B20" s="69"/>
      <c r="C20" s="78"/>
      <c r="D20" s="72"/>
      <c r="E20" s="75"/>
      <c r="F20" s="93"/>
      <c r="G20" s="60"/>
    </row>
    <row r="21" spans="1:7" s="88" customFormat="1" ht="21" hidden="1" customHeight="1">
      <c r="A21" s="139"/>
      <c r="B21" s="69"/>
      <c r="C21" s="78"/>
      <c r="D21" s="73"/>
      <c r="E21" s="75"/>
      <c r="F21" s="93"/>
      <c r="G21" s="60"/>
    </row>
    <row r="22" spans="1:7" s="88" customFormat="1" ht="21" hidden="1" customHeight="1">
      <c r="A22" s="139"/>
      <c r="B22" s="79"/>
      <c r="C22" s="80"/>
      <c r="D22" s="74"/>
      <c r="E22" s="75"/>
      <c r="F22" s="97"/>
      <c r="G22" s="60" t="s">
        <v>27</v>
      </c>
    </row>
    <row r="23" spans="1:7" s="88" customFormat="1" ht="21" hidden="1" customHeight="1">
      <c r="A23" s="139"/>
      <c r="B23" s="82"/>
      <c r="C23" s="83"/>
      <c r="D23" s="84"/>
      <c r="E23" s="85"/>
      <c r="F23" s="86"/>
      <c r="G23" s="81"/>
    </row>
    <row r="24" spans="1:7" s="88" customFormat="1" ht="21" customHeight="1" thickBot="1">
      <c r="A24" s="140"/>
      <c r="B24" s="20" t="s">
        <v>19</v>
      </c>
      <c r="C24" s="55">
        <v>2</v>
      </c>
      <c r="D24" s="22"/>
      <c r="E24" s="23"/>
      <c r="F24" s="47">
        <f>SUM(F14:F18)</f>
        <v>653000</v>
      </c>
      <c r="G24" s="24"/>
    </row>
    <row r="25" spans="1:7" s="88" customFormat="1" ht="21" customHeight="1">
      <c r="A25" s="141" t="s">
        <v>7</v>
      </c>
      <c r="B25" s="35"/>
      <c r="C25" s="56"/>
      <c r="D25" s="102"/>
      <c r="E25" s="25"/>
      <c r="F25" s="48"/>
      <c r="G25" s="39"/>
    </row>
    <row r="26" spans="1:7" s="88" customFormat="1" ht="21" customHeight="1">
      <c r="A26" s="142"/>
      <c r="B26" s="35"/>
      <c r="C26" s="57"/>
      <c r="D26" s="40"/>
      <c r="E26" s="41"/>
      <c r="F26" s="49"/>
      <c r="G26" s="26"/>
    </row>
    <row r="27" spans="1:7" s="88" customFormat="1" ht="21" customHeight="1" thickBot="1">
      <c r="A27" s="140"/>
      <c r="B27" s="27" t="s">
        <v>19</v>
      </c>
      <c r="C27" s="58">
        <f>COUNTA(C25:C26)</f>
        <v>0</v>
      </c>
      <c r="D27" s="28"/>
      <c r="E27" s="29"/>
      <c r="F27" s="50">
        <f>SUM(F25:F26)</f>
        <v>0</v>
      </c>
      <c r="G27" s="42"/>
    </row>
    <row r="28" spans="1:7" s="88" customFormat="1" ht="21" customHeight="1">
      <c r="A28" s="143" t="s">
        <v>26</v>
      </c>
      <c r="B28" s="67">
        <v>46062</v>
      </c>
      <c r="C28" s="100" t="s">
        <v>37</v>
      </c>
      <c r="D28" s="101" t="s">
        <v>28</v>
      </c>
      <c r="E28" s="87" t="s">
        <v>29</v>
      </c>
      <c r="F28" s="89">
        <v>140000</v>
      </c>
      <c r="G28" s="61" t="s">
        <v>27</v>
      </c>
    </row>
    <row r="29" spans="1:7" s="88" customFormat="1" ht="21" customHeight="1">
      <c r="A29" s="143"/>
      <c r="B29" s="68">
        <v>46057</v>
      </c>
      <c r="C29" s="77" t="s">
        <v>36</v>
      </c>
      <c r="D29" s="66" t="s">
        <v>28</v>
      </c>
      <c r="E29" s="63" t="s">
        <v>30</v>
      </c>
      <c r="F29" s="90">
        <v>228090</v>
      </c>
      <c r="G29" s="62" t="s">
        <v>34</v>
      </c>
    </row>
    <row r="30" spans="1:7" s="88" customFormat="1" ht="21" customHeight="1">
      <c r="A30" s="143"/>
      <c r="B30" s="68"/>
      <c r="C30" s="77"/>
      <c r="D30" s="66"/>
      <c r="E30" s="63"/>
      <c r="F30" s="90"/>
      <c r="G30" s="62"/>
    </row>
    <row r="31" spans="1:7" s="88" customFormat="1" ht="21" hidden="1" customHeight="1">
      <c r="A31" s="143"/>
      <c r="B31" s="68"/>
      <c r="C31" s="94"/>
      <c r="D31" s="66"/>
      <c r="E31" s="63"/>
      <c r="F31" s="92"/>
      <c r="G31" s="62"/>
    </row>
    <row r="32" spans="1:7" s="88" customFormat="1" ht="21" hidden="1" customHeight="1">
      <c r="A32" s="143"/>
      <c r="B32" s="69"/>
      <c r="C32" s="95"/>
      <c r="D32" s="66"/>
      <c r="E32" s="73"/>
      <c r="F32" s="96"/>
      <c r="G32" s="62"/>
    </row>
    <row r="33" spans="1:7" s="88" customFormat="1" ht="21" customHeight="1" thickBot="1">
      <c r="A33" s="144"/>
      <c r="B33" s="20" t="s">
        <v>19</v>
      </c>
      <c r="C33" s="55" t="str">
        <f>COUNTA(C28:C32)&amp;"건"</f>
        <v>2건</v>
      </c>
      <c r="D33" s="22"/>
      <c r="E33" s="23"/>
      <c r="F33" s="47">
        <f>SUM(F28:F32)</f>
        <v>368090</v>
      </c>
      <c r="G33" s="24"/>
    </row>
    <row r="34" spans="1:7" s="88" customFormat="1" ht="21" customHeight="1">
      <c r="A34" s="151" t="s">
        <v>24</v>
      </c>
      <c r="B34" s="43"/>
      <c r="C34" s="44"/>
      <c r="D34" s="45"/>
      <c r="E34" s="46"/>
      <c r="F34" s="51"/>
      <c r="G34" s="38"/>
    </row>
    <row r="35" spans="1:7" s="88" customFormat="1" ht="21" customHeight="1" thickBot="1">
      <c r="A35" s="152"/>
      <c r="B35" s="20" t="s">
        <v>19</v>
      </c>
      <c r="C35" s="21" t="s">
        <v>25</v>
      </c>
      <c r="D35" s="22"/>
      <c r="E35" s="23"/>
      <c r="F35" s="47">
        <f>F34</f>
        <v>0</v>
      </c>
      <c r="G35" s="24"/>
    </row>
    <row r="36" spans="1:7" s="88" customFormat="1" ht="21" customHeight="1">
      <c r="A36" s="153" t="s">
        <v>20</v>
      </c>
      <c r="B36" s="30"/>
      <c r="C36" s="31"/>
      <c r="D36" s="32"/>
      <c r="E36" s="33"/>
      <c r="F36" s="52"/>
      <c r="G36" s="34"/>
    </row>
    <row r="37" spans="1:7" s="88" customFormat="1" ht="21" customHeight="1" thickBot="1">
      <c r="A37" s="154"/>
      <c r="B37" s="7" t="s">
        <v>19</v>
      </c>
      <c r="C37" s="8">
        <f>COUNTA(C36)</f>
        <v>0</v>
      </c>
      <c r="D37" s="12"/>
      <c r="E37" s="14"/>
      <c r="F37" s="53">
        <f>SUM(F36)</f>
        <v>0</v>
      </c>
      <c r="G37" s="11"/>
    </row>
    <row r="38" spans="1:7" s="88" customFormat="1" ht="21" customHeight="1" thickBot="1">
      <c r="A38" s="155" t="s">
        <v>22</v>
      </c>
      <c r="B38" s="156"/>
      <c r="C38" s="9">
        <v>4</v>
      </c>
      <c r="D38" s="13"/>
      <c r="E38" s="15"/>
      <c r="F38" s="54">
        <f>SUM(F37,F27,F35,F33,F24)</f>
        <v>1021090</v>
      </c>
      <c r="G38" s="10"/>
    </row>
  </sheetData>
  <mergeCells count="28">
    <mergeCell ref="A34:A35"/>
    <mergeCell ref="A36:A37"/>
    <mergeCell ref="A38:B38"/>
    <mergeCell ref="A10:B10"/>
    <mergeCell ref="D10:E10"/>
    <mergeCell ref="F10:G10"/>
    <mergeCell ref="A14:A24"/>
    <mergeCell ref="A25:A27"/>
    <mergeCell ref="A28:A33"/>
    <mergeCell ref="A8:B8"/>
    <mergeCell ref="D8:E8"/>
    <mergeCell ref="F8:G8"/>
    <mergeCell ref="A9:B9"/>
    <mergeCell ref="D9:E9"/>
    <mergeCell ref="F9:G9"/>
    <mergeCell ref="A6:B6"/>
    <mergeCell ref="D6:E6"/>
    <mergeCell ref="F6:G6"/>
    <mergeCell ref="A7:B7"/>
    <mergeCell ref="D7:E7"/>
    <mergeCell ref="F7:G7"/>
    <mergeCell ref="A1:G1"/>
    <mergeCell ref="A4:B4"/>
    <mergeCell ref="D4:E4"/>
    <mergeCell ref="F4:G4"/>
    <mergeCell ref="A5:B5"/>
    <mergeCell ref="D5:E5"/>
    <mergeCell ref="F5:G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E14D-5CA5-4D8F-AE07-46176E8CB747}">
  <dimension ref="A1:H38"/>
  <sheetViews>
    <sheetView zoomScale="80" zoomScaleNormal="80" zoomScaleSheetLayoutView="100" workbookViewId="0">
      <selection activeCell="J15" sqref="J15"/>
    </sheetView>
  </sheetViews>
  <sheetFormatPr defaultRowHeight="21" customHeight="1"/>
  <cols>
    <col min="2" max="2" width="11.09765625" customWidth="1"/>
    <col min="3" max="3" width="44" customWidth="1"/>
    <col min="4" max="4" width="17.69921875" customWidth="1"/>
    <col min="5" max="5" width="19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44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05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C24</f>
        <v>2</v>
      </c>
      <c r="D5" s="126">
        <f>F24</f>
        <v>592500</v>
      </c>
      <c r="E5" s="127"/>
      <c r="F5" s="128">
        <f>D5/D10*100%</f>
        <v>0.89433962264150946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F27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>
        <f>C33</f>
        <v>1</v>
      </c>
      <c r="D7" s="132">
        <f>F33</f>
        <v>70000</v>
      </c>
      <c r="E7" s="133"/>
      <c r="F7" s="128">
        <f>D7/D10*100%</f>
        <v>0.10566037735849057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F35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C38</f>
        <v>3</v>
      </c>
      <c r="D10" s="159">
        <f>SUM(D5:E9)</f>
        <v>662500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46107</v>
      </c>
      <c r="C14" s="76" t="s">
        <v>46</v>
      </c>
      <c r="D14" s="64" t="s">
        <v>49</v>
      </c>
      <c r="E14" s="108" t="s">
        <v>52</v>
      </c>
      <c r="F14" s="91">
        <v>167500</v>
      </c>
      <c r="G14" s="59" t="s">
        <v>27</v>
      </c>
    </row>
    <row r="15" spans="1:7" s="88" customFormat="1" ht="21" customHeight="1">
      <c r="A15" s="139"/>
      <c r="B15" s="71">
        <v>46105</v>
      </c>
      <c r="C15" s="78" t="s">
        <v>47</v>
      </c>
      <c r="D15" s="65" t="s">
        <v>50</v>
      </c>
      <c r="E15" s="73" t="s">
        <v>51</v>
      </c>
      <c r="F15" s="92">
        <v>425000</v>
      </c>
      <c r="G15" s="60" t="s">
        <v>27</v>
      </c>
    </row>
    <row r="16" spans="1:7" s="88" customFormat="1" ht="21" customHeight="1">
      <c r="A16" s="139"/>
      <c r="B16" s="71"/>
      <c r="C16" s="103"/>
      <c r="D16" s="65"/>
      <c r="E16" s="75"/>
      <c r="F16" s="92"/>
      <c r="G16" s="60"/>
    </row>
    <row r="17" spans="1:7" s="88" customFormat="1" ht="21" customHeight="1">
      <c r="A17" s="139"/>
      <c r="B17" s="71"/>
      <c r="C17" s="77"/>
      <c r="D17" s="65"/>
      <c r="E17" s="73"/>
      <c r="F17" s="92"/>
      <c r="G17" s="60"/>
    </row>
    <row r="18" spans="1:7" s="88" customFormat="1" ht="21" customHeight="1">
      <c r="A18" s="139"/>
      <c r="B18" s="71"/>
      <c r="C18" s="78"/>
      <c r="D18" s="65"/>
      <c r="E18" s="75"/>
      <c r="F18" s="92"/>
      <c r="G18" s="60"/>
    </row>
    <row r="19" spans="1:7" s="88" customFormat="1" ht="21" hidden="1" customHeight="1">
      <c r="A19" s="139"/>
      <c r="B19" s="69"/>
      <c r="C19" s="78" t="s">
        <v>33</v>
      </c>
      <c r="D19" s="98"/>
      <c r="E19" s="75"/>
      <c r="F19" s="92">
        <v>225000</v>
      </c>
      <c r="G19" s="60"/>
    </row>
    <row r="20" spans="1:7" s="88" customFormat="1" ht="21" hidden="1" customHeight="1">
      <c r="A20" s="139"/>
      <c r="B20" s="69"/>
      <c r="C20" s="78"/>
      <c r="D20" s="72"/>
      <c r="E20" s="75"/>
      <c r="F20" s="93"/>
      <c r="G20" s="60"/>
    </row>
    <row r="21" spans="1:7" s="88" customFormat="1" ht="21" hidden="1" customHeight="1">
      <c r="A21" s="139"/>
      <c r="B21" s="69"/>
      <c r="C21" s="78"/>
      <c r="D21" s="73"/>
      <c r="E21" s="75"/>
      <c r="F21" s="93"/>
      <c r="G21" s="60"/>
    </row>
    <row r="22" spans="1:7" s="88" customFormat="1" ht="21" hidden="1" customHeight="1">
      <c r="A22" s="139"/>
      <c r="B22" s="79"/>
      <c r="C22" s="80"/>
      <c r="D22" s="74"/>
      <c r="E22" s="75"/>
      <c r="F22" s="97"/>
      <c r="G22" s="60" t="s">
        <v>27</v>
      </c>
    </row>
    <row r="23" spans="1:7" s="88" customFormat="1" ht="21" hidden="1" customHeight="1">
      <c r="A23" s="139"/>
      <c r="B23" s="82"/>
      <c r="C23" s="83"/>
      <c r="D23" s="84"/>
      <c r="E23" s="85"/>
      <c r="F23" s="86"/>
      <c r="G23" s="81"/>
    </row>
    <row r="24" spans="1:7" s="88" customFormat="1" ht="21" customHeight="1" thickBot="1">
      <c r="A24" s="140"/>
      <c r="B24" s="20" t="s">
        <v>19</v>
      </c>
      <c r="C24" s="55">
        <v>2</v>
      </c>
      <c r="D24" s="22"/>
      <c r="E24" s="23"/>
      <c r="F24" s="47">
        <f>SUM(F14:F18)</f>
        <v>592500</v>
      </c>
      <c r="G24" s="24"/>
    </row>
    <row r="25" spans="1:7" s="88" customFormat="1" ht="21" customHeight="1">
      <c r="A25" s="141" t="s">
        <v>7</v>
      </c>
      <c r="B25" s="35"/>
      <c r="C25" s="56"/>
      <c r="D25" s="102"/>
      <c r="E25" s="25"/>
      <c r="F25" s="48"/>
      <c r="G25" s="39"/>
    </row>
    <row r="26" spans="1:7" s="88" customFormat="1" ht="21" customHeight="1">
      <c r="A26" s="142"/>
      <c r="B26" s="35"/>
      <c r="C26" s="57"/>
      <c r="D26" s="40"/>
      <c r="E26" s="41"/>
      <c r="F26" s="49"/>
      <c r="G26" s="26"/>
    </row>
    <row r="27" spans="1:7" s="88" customFormat="1" ht="21" customHeight="1" thickBot="1">
      <c r="A27" s="140"/>
      <c r="B27" s="27" t="s">
        <v>19</v>
      </c>
      <c r="C27" s="58">
        <f>COUNTA(C25:C26)</f>
        <v>0</v>
      </c>
      <c r="D27" s="28"/>
      <c r="E27" s="29"/>
      <c r="F27" s="50">
        <f>SUM(F25:F26)</f>
        <v>0</v>
      </c>
      <c r="G27" s="42"/>
    </row>
    <row r="28" spans="1:7" s="88" customFormat="1" ht="21" customHeight="1">
      <c r="A28" s="143" t="s">
        <v>26</v>
      </c>
      <c r="B28" s="107" t="s">
        <v>45</v>
      </c>
      <c r="C28" s="100" t="s">
        <v>48</v>
      </c>
      <c r="D28" s="101" t="s">
        <v>28</v>
      </c>
      <c r="E28" s="87" t="s">
        <v>32</v>
      </c>
      <c r="F28" s="89">
        <v>70000</v>
      </c>
      <c r="G28" s="61" t="s">
        <v>27</v>
      </c>
    </row>
    <row r="29" spans="1:7" s="88" customFormat="1" ht="21" customHeight="1">
      <c r="A29" s="143"/>
      <c r="B29" s="68"/>
      <c r="C29" s="77"/>
      <c r="D29" s="66"/>
      <c r="E29" s="63"/>
      <c r="F29" s="90"/>
      <c r="G29" s="62"/>
    </row>
    <row r="30" spans="1:7" s="88" customFormat="1" ht="21" customHeight="1">
      <c r="A30" s="143"/>
      <c r="B30" s="68"/>
      <c r="C30" s="77"/>
      <c r="D30" s="66"/>
      <c r="E30" s="63"/>
      <c r="F30" s="90"/>
      <c r="G30" s="62"/>
    </row>
    <row r="31" spans="1:7" s="88" customFormat="1" ht="21" hidden="1" customHeight="1">
      <c r="A31" s="143"/>
      <c r="B31" s="68"/>
      <c r="C31" s="94"/>
      <c r="D31" s="66"/>
      <c r="E31" s="63"/>
      <c r="F31" s="92"/>
      <c r="G31" s="62"/>
    </row>
    <row r="32" spans="1:7" s="88" customFormat="1" ht="21" hidden="1" customHeight="1">
      <c r="A32" s="143"/>
      <c r="B32" s="69"/>
      <c r="C32" s="95"/>
      <c r="D32" s="66"/>
      <c r="E32" s="73"/>
      <c r="F32" s="96"/>
      <c r="G32" s="62"/>
    </row>
    <row r="33" spans="1:7" s="88" customFormat="1" ht="21" customHeight="1" thickBot="1">
      <c r="A33" s="144"/>
      <c r="B33" s="20" t="s">
        <v>19</v>
      </c>
      <c r="C33" s="55">
        <v>1</v>
      </c>
      <c r="D33" s="22"/>
      <c r="E33" s="23"/>
      <c r="F33" s="47">
        <f>SUM(F28:F32)</f>
        <v>70000</v>
      </c>
      <c r="G33" s="24"/>
    </row>
    <row r="34" spans="1:7" s="88" customFormat="1" ht="21" customHeight="1">
      <c r="A34" s="151" t="s">
        <v>24</v>
      </c>
      <c r="B34" s="43"/>
      <c r="C34" s="44"/>
      <c r="D34" s="45"/>
      <c r="E34" s="46"/>
      <c r="F34" s="51"/>
      <c r="G34" s="38"/>
    </row>
    <row r="35" spans="1:7" s="88" customFormat="1" ht="21" customHeight="1" thickBot="1">
      <c r="A35" s="152"/>
      <c r="B35" s="20" t="s">
        <v>19</v>
      </c>
      <c r="C35" s="21" t="s">
        <v>25</v>
      </c>
      <c r="D35" s="22"/>
      <c r="E35" s="23"/>
      <c r="F35" s="47">
        <f>F34</f>
        <v>0</v>
      </c>
      <c r="G35" s="24"/>
    </row>
    <row r="36" spans="1:7" s="88" customFormat="1" ht="21" customHeight="1">
      <c r="A36" s="153" t="s">
        <v>20</v>
      </c>
      <c r="B36" s="30"/>
      <c r="C36" s="31"/>
      <c r="D36" s="32"/>
      <c r="E36" s="33"/>
      <c r="F36" s="52"/>
      <c r="G36" s="34"/>
    </row>
    <row r="37" spans="1:7" s="88" customFormat="1" ht="21" customHeight="1" thickBot="1">
      <c r="A37" s="154"/>
      <c r="B37" s="7" t="s">
        <v>19</v>
      </c>
      <c r="C37" s="8">
        <f>COUNTA(C36)</f>
        <v>0</v>
      </c>
      <c r="D37" s="12"/>
      <c r="E37" s="14"/>
      <c r="F37" s="53">
        <f>SUM(F36)</f>
        <v>0</v>
      </c>
      <c r="G37" s="11"/>
    </row>
    <row r="38" spans="1:7" s="88" customFormat="1" ht="21" customHeight="1" thickBot="1">
      <c r="A38" s="155" t="s">
        <v>22</v>
      </c>
      <c r="B38" s="156"/>
      <c r="C38" s="9">
        <f>SUM(C24,C27,C33,C35,C37)</f>
        <v>3</v>
      </c>
      <c r="D38" s="13"/>
      <c r="E38" s="15"/>
      <c r="F38" s="54">
        <f>SUM(F37,F27,F35,F33,F24)</f>
        <v>662500</v>
      </c>
      <c r="G38" s="10"/>
    </row>
  </sheetData>
  <mergeCells count="28">
    <mergeCell ref="A1:G1"/>
    <mergeCell ref="A4:B4"/>
    <mergeCell ref="D4:E4"/>
    <mergeCell ref="F4:G4"/>
    <mergeCell ref="A5:B5"/>
    <mergeCell ref="D5:E5"/>
    <mergeCell ref="F5:G5"/>
    <mergeCell ref="A6:B6"/>
    <mergeCell ref="D6:E6"/>
    <mergeCell ref="F6:G6"/>
    <mergeCell ref="A7:B7"/>
    <mergeCell ref="D7:E7"/>
    <mergeCell ref="F7:G7"/>
    <mergeCell ref="F10:G10"/>
    <mergeCell ref="A14:A24"/>
    <mergeCell ref="A25:A27"/>
    <mergeCell ref="A28:A33"/>
    <mergeCell ref="A8:B8"/>
    <mergeCell ref="D8:E8"/>
    <mergeCell ref="F8:G8"/>
    <mergeCell ref="A9:B9"/>
    <mergeCell ref="D9:E9"/>
    <mergeCell ref="F9:G9"/>
    <mergeCell ref="A34:A35"/>
    <mergeCell ref="A36:A37"/>
    <mergeCell ref="A38:B38"/>
    <mergeCell ref="A10:B10"/>
    <mergeCell ref="D10:E1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426DC-90AB-434C-A984-6C51C257E259}">
  <dimension ref="A1:H34"/>
  <sheetViews>
    <sheetView zoomScale="80" zoomScaleNormal="80" zoomScaleSheetLayoutView="100" workbookViewId="0">
      <selection activeCell="N19" sqref="N19"/>
    </sheetView>
  </sheetViews>
  <sheetFormatPr defaultRowHeight="21" customHeight="1"/>
  <cols>
    <col min="2" max="2" width="11.09765625" customWidth="1"/>
    <col min="3" max="3" width="44" customWidth="1"/>
    <col min="4" max="4" width="17.69921875" customWidth="1"/>
    <col min="5" max="5" width="19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53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06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C20</f>
        <v>6</v>
      </c>
      <c r="D5" s="126">
        <f>F20</f>
        <v>1536600</v>
      </c>
      <c r="E5" s="127"/>
      <c r="F5" s="128">
        <f>D5/D10*100%</f>
        <v>0.74539404111649021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F23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>
        <f>C29</f>
        <v>3</v>
      </c>
      <c r="D7" s="132">
        <f>F29</f>
        <v>524860</v>
      </c>
      <c r="E7" s="133"/>
      <c r="F7" s="128">
        <f>D7/D10*100%</f>
        <v>0.25460595888350973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F31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C34</f>
        <v>9</v>
      </c>
      <c r="D10" s="159">
        <f>SUM(D5:E9)</f>
        <v>2061460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46136</v>
      </c>
      <c r="C14" s="76" t="s">
        <v>59</v>
      </c>
      <c r="D14" s="64" t="s">
        <v>65</v>
      </c>
      <c r="E14" s="108" t="s">
        <v>66</v>
      </c>
      <c r="F14" s="91">
        <v>275000</v>
      </c>
      <c r="G14" s="59" t="s">
        <v>27</v>
      </c>
    </row>
    <row r="15" spans="1:7" s="88" customFormat="1" ht="21" customHeight="1">
      <c r="A15" s="139"/>
      <c r="B15" s="71">
        <v>46135</v>
      </c>
      <c r="C15" s="77" t="s">
        <v>60</v>
      </c>
      <c r="D15" s="65" t="s">
        <v>67</v>
      </c>
      <c r="E15" s="73" t="s">
        <v>68</v>
      </c>
      <c r="F15" s="92">
        <v>175000</v>
      </c>
      <c r="G15" s="60" t="s">
        <v>27</v>
      </c>
    </row>
    <row r="16" spans="1:7" s="88" customFormat="1" ht="21" customHeight="1">
      <c r="A16" s="139"/>
      <c r="B16" s="71">
        <v>46126</v>
      </c>
      <c r="C16" s="110" t="s">
        <v>61</v>
      </c>
      <c r="D16" s="65" t="s">
        <v>69</v>
      </c>
      <c r="E16" s="75" t="s">
        <v>70</v>
      </c>
      <c r="F16" s="92">
        <v>344000</v>
      </c>
      <c r="G16" s="60" t="s">
        <v>27</v>
      </c>
    </row>
    <row r="17" spans="1:7" s="88" customFormat="1" ht="21" customHeight="1">
      <c r="A17" s="139"/>
      <c r="B17" s="71">
        <v>46119</v>
      </c>
      <c r="C17" s="77" t="s">
        <v>62</v>
      </c>
      <c r="D17" s="65" t="s">
        <v>71</v>
      </c>
      <c r="E17" s="73" t="s">
        <v>72</v>
      </c>
      <c r="F17" s="92">
        <v>397300</v>
      </c>
      <c r="G17" s="60" t="s">
        <v>27</v>
      </c>
    </row>
    <row r="18" spans="1:7" s="88" customFormat="1" ht="21" customHeight="1">
      <c r="A18" s="139"/>
      <c r="B18" s="71">
        <v>46119</v>
      </c>
      <c r="C18" s="77" t="s">
        <v>63</v>
      </c>
      <c r="D18" s="65" t="s">
        <v>73</v>
      </c>
      <c r="E18" s="75" t="s">
        <v>74</v>
      </c>
      <c r="F18" s="92">
        <v>148600</v>
      </c>
      <c r="G18" s="60" t="s">
        <v>27</v>
      </c>
    </row>
    <row r="19" spans="1:7" s="88" customFormat="1" ht="21" customHeight="1">
      <c r="A19" s="139"/>
      <c r="B19" s="69">
        <v>46119</v>
      </c>
      <c r="C19" s="77" t="s">
        <v>64</v>
      </c>
      <c r="D19" s="111" t="s">
        <v>75</v>
      </c>
      <c r="E19" s="75" t="s">
        <v>76</v>
      </c>
      <c r="F19" s="92">
        <v>196700</v>
      </c>
      <c r="G19" s="60" t="s">
        <v>27</v>
      </c>
    </row>
    <row r="20" spans="1:7" s="88" customFormat="1" ht="21" customHeight="1" thickBot="1">
      <c r="A20" s="140"/>
      <c r="B20" s="20" t="s">
        <v>19</v>
      </c>
      <c r="C20" s="55">
        <v>6</v>
      </c>
      <c r="D20" s="22"/>
      <c r="E20" s="23"/>
      <c r="F20" s="47">
        <f>SUM(F14:F19)</f>
        <v>1536600</v>
      </c>
      <c r="G20" s="24"/>
    </row>
    <row r="21" spans="1:7" s="88" customFormat="1" ht="21" customHeight="1">
      <c r="A21" s="141" t="s">
        <v>7</v>
      </c>
      <c r="B21" s="35"/>
      <c r="C21" s="56"/>
      <c r="D21" s="102"/>
      <c r="E21" s="25"/>
      <c r="F21" s="48"/>
      <c r="G21" s="39"/>
    </row>
    <row r="22" spans="1:7" s="88" customFormat="1" ht="21" customHeight="1">
      <c r="A22" s="142"/>
      <c r="B22" s="35"/>
      <c r="C22" s="57"/>
      <c r="D22" s="40"/>
      <c r="E22" s="41"/>
      <c r="F22" s="49"/>
      <c r="G22" s="26"/>
    </row>
    <row r="23" spans="1:7" s="88" customFormat="1" ht="21" customHeight="1" thickBot="1">
      <c r="A23" s="140"/>
      <c r="B23" s="27" t="s">
        <v>19</v>
      </c>
      <c r="C23" s="58">
        <f>COUNTA(C21:C22)</f>
        <v>0</v>
      </c>
      <c r="D23" s="28"/>
      <c r="E23" s="29"/>
      <c r="F23" s="50">
        <f>SUM(F21:F22)</f>
        <v>0</v>
      </c>
      <c r="G23" s="42"/>
    </row>
    <row r="24" spans="1:7" s="88" customFormat="1" ht="21" customHeight="1">
      <c r="A24" s="143" t="s">
        <v>26</v>
      </c>
      <c r="B24" s="107">
        <v>46140</v>
      </c>
      <c r="C24" s="100" t="s">
        <v>54</v>
      </c>
      <c r="D24" s="101" t="s">
        <v>28</v>
      </c>
      <c r="E24" s="87" t="s">
        <v>30</v>
      </c>
      <c r="F24" s="89">
        <v>50600</v>
      </c>
      <c r="G24" s="61" t="s">
        <v>27</v>
      </c>
    </row>
    <row r="25" spans="1:7" s="88" customFormat="1" ht="21" customHeight="1">
      <c r="A25" s="143"/>
      <c r="B25" s="68">
        <v>46135</v>
      </c>
      <c r="C25" s="77" t="s">
        <v>55</v>
      </c>
      <c r="D25" s="66" t="s">
        <v>28</v>
      </c>
      <c r="E25" s="63" t="s">
        <v>30</v>
      </c>
      <c r="F25" s="90">
        <v>54260</v>
      </c>
      <c r="G25" s="62" t="s">
        <v>27</v>
      </c>
    </row>
    <row r="26" spans="1:7" s="88" customFormat="1" ht="21" customHeight="1">
      <c r="A26" s="143"/>
      <c r="B26" s="68">
        <v>46119</v>
      </c>
      <c r="C26" s="77" t="s">
        <v>56</v>
      </c>
      <c r="D26" s="66" t="s">
        <v>57</v>
      </c>
      <c r="E26" s="63" t="s">
        <v>58</v>
      </c>
      <c r="F26" s="90">
        <v>420000</v>
      </c>
      <c r="G26" s="62" t="s">
        <v>27</v>
      </c>
    </row>
    <row r="27" spans="1:7" s="88" customFormat="1" ht="21" hidden="1" customHeight="1">
      <c r="A27" s="143"/>
      <c r="B27" s="68"/>
      <c r="C27" s="94"/>
      <c r="D27" s="66"/>
      <c r="E27" s="63"/>
      <c r="F27" s="92"/>
      <c r="G27" s="62"/>
    </row>
    <row r="28" spans="1:7" s="88" customFormat="1" ht="21" hidden="1" customHeight="1">
      <c r="A28" s="143"/>
      <c r="B28" s="69"/>
      <c r="C28" s="95"/>
      <c r="D28" s="66"/>
      <c r="E28" s="73"/>
      <c r="F28" s="96"/>
      <c r="G28" s="62"/>
    </row>
    <row r="29" spans="1:7" s="88" customFormat="1" ht="21" customHeight="1" thickBot="1">
      <c r="A29" s="144"/>
      <c r="B29" s="20" t="s">
        <v>19</v>
      </c>
      <c r="C29" s="55">
        <v>3</v>
      </c>
      <c r="D29" s="22"/>
      <c r="E29" s="23"/>
      <c r="F29" s="47">
        <f>SUM(F24:F28)</f>
        <v>524860</v>
      </c>
      <c r="G29" s="24"/>
    </row>
    <row r="30" spans="1:7" s="88" customFormat="1" ht="21" customHeight="1">
      <c r="A30" s="151" t="s">
        <v>24</v>
      </c>
      <c r="B30" s="43"/>
      <c r="C30" s="44"/>
      <c r="D30" s="45"/>
      <c r="E30" s="46"/>
      <c r="F30" s="51"/>
      <c r="G30" s="38"/>
    </row>
    <row r="31" spans="1:7" s="88" customFormat="1" ht="21" customHeight="1" thickBot="1">
      <c r="A31" s="152"/>
      <c r="B31" s="20" t="s">
        <v>19</v>
      </c>
      <c r="C31" s="21" t="s">
        <v>25</v>
      </c>
      <c r="D31" s="22"/>
      <c r="E31" s="23"/>
      <c r="F31" s="47">
        <f>F30</f>
        <v>0</v>
      </c>
      <c r="G31" s="24"/>
    </row>
    <row r="32" spans="1:7" s="88" customFormat="1" ht="21" customHeight="1">
      <c r="A32" s="153" t="s">
        <v>20</v>
      </c>
      <c r="B32" s="30"/>
      <c r="C32" s="31"/>
      <c r="D32" s="32"/>
      <c r="E32" s="33"/>
      <c r="F32" s="52"/>
      <c r="G32" s="34"/>
    </row>
    <row r="33" spans="1:7" s="88" customFormat="1" ht="21" customHeight="1" thickBot="1">
      <c r="A33" s="154"/>
      <c r="B33" s="7" t="s">
        <v>19</v>
      </c>
      <c r="C33" s="8">
        <f>COUNTA(C32)</f>
        <v>0</v>
      </c>
      <c r="D33" s="12"/>
      <c r="E33" s="14"/>
      <c r="F33" s="53">
        <f>SUM(F32)</f>
        <v>0</v>
      </c>
      <c r="G33" s="11"/>
    </row>
    <row r="34" spans="1:7" s="88" customFormat="1" ht="21" customHeight="1" thickBot="1">
      <c r="A34" s="155" t="s">
        <v>22</v>
      </c>
      <c r="B34" s="156"/>
      <c r="C34" s="9">
        <f>SUM(C20,C23,C29,C31,C33)</f>
        <v>9</v>
      </c>
      <c r="D34" s="13"/>
      <c r="E34" s="15"/>
      <c r="F34" s="54">
        <f>SUM(F33,F23,F31,F29,F20)</f>
        <v>2061460</v>
      </c>
      <c r="G34" s="10"/>
    </row>
  </sheetData>
  <mergeCells count="28">
    <mergeCell ref="A30:A31"/>
    <mergeCell ref="A32:A33"/>
    <mergeCell ref="A34:B34"/>
    <mergeCell ref="A10:B10"/>
    <mergeCell ref="D10:E10"/>
    <mergeCell ref="F10:G10"/>
    <mergeCell ref="A14:A20"/>
    <mergeCell ref="A21:A23"/>
    <mergeCell ref="A24:A29"/>
    <mergeCell ref="A8:B8"/>
    <mergeCell ref="D8:E8"/>
    <mergeCell ref="F8:G8"/>
    <mergeCell ref="A9:B9"/>
    <mergeCell ref="D9:E9"/>
    <mergeCell ref="F9:G9"/>
    <mergeCell ref="A6:B6"/>
    <mergeCell ref="D6:E6"/>
    <mergeCell ref="F6:G6"/>
    <mergeCell ref="A7:B7"/>
    <mergeCell ref="D7:E7"/>
    <mergeCell ref="F7:G7"/>
    <mergeCell ref="A1:G1"/>
    <mergeCell ref="A4:B4"/>
    <mergeCell ref="D4:E4"/>
    <mergeCell ref="F4:G4"/>
    <mergeCell ref="A5:B5"/>
    <mergeCell ref="D5:E5"/>
    <mergeCell ref="F5:G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E5D1C-5774-4D59-8F71-866291EEA22E}">
  <dimension ref="A1:H34"/>
  <sheetViews>
    <sheetView zoomScale="80" zoomScaleNormal="80" zoomScaleSheetLayoutView="100" workbookViewId="0">
      <selection activeCell="J7" sqref="J7"/>
    </sheetView>
  </sheetViews>
  <sheetFormatPr defaultRowHeight="21" customHeight="1"/>
  <cols>
    <col min="2" max="2" width="11.09765625" customWidth="1"/>
    <col min="3" max="3" width="36.19921875" customWidth="1"/>
    <col min="4" max="4" width="17.69921875" customWidth="1"/>
    <col min="5" max="5" width="24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77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09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C20</f>
        <v>2</v>
      </c>
      <c r="D5" s="126">
        <f>F20</f>
        <v>368530</v>
      </c>
      <c r="E5" s="127"/>
      <c r="F5" s="128">
        <f>D5/D10*100%</f>
        <v>1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F23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>
        <f>C29</f>
        <v>0</v>
      </c>
      <c r="D7" s="132">
        <f>F29</f>
        <v>0</v>
      </c>
      <c r="E7" s="133"/>
      <c r="F7" s="128">
        <f>D7/D10*100%</f>
        <v>0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F31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C34</f>
        <v>2</v>
      </c>
      <c r="D10" s="159">
        <f>SUM(D5:E9)</f>
        <v>368530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46148</v>
      </c>
      <c r="C14" s="76" t="s">
        <v>78</v>
      </c>
      <c r="D14" s="64" t="s">
        <v>80</v>
      </c>
      <c r="E14" s="108" t="s">
        <v>81</v>
      </c>
      <c r="F14" s="91">
        <v>274600</v>
      </c>
      <c r="G14" s="59" t="s">
        <v>27</v>
      </c>
    </row>
    <row r="15" spans="1:7" s="88" customFormat="1" ht="21" customHeight="1">
      <c r="A15" s="139"/>
      <c r="B15" s="71">
        <v>46164</v>
      </c>
      <c r="C15" s="77" t="s">
        <v>79</v>
      </c>
      <c r="D15" s="65" t="s">
        <v>28</v>
      </c>
      <c r="E15" s="73" t="s">
        <v>30</v>
      </c>
      <c r="F15" s="92">
        <v>93930</v>
      </c>
      <c r="G15" s="60" t="s">
        <v>27</v>
      </c>
    </row>
    <row r="16" spans="1:7" s="88" customFormat="1" ht="21" customHeight="1">
      <c r="A16" s="139"/>
      <c r="B16" s="71"/>
      <c r="C16" s="110"/>
      <c r="D16" s="65"/>
      <c r="E16" s="75"/>
      <c r="F16" s="92"/>
      <c r="G16" s="60"/>
    </row>
    <row r="17" spans="1:7" s="88" customFormat="1" ht="21" customHeight="1">
      <c r="A17" s="139"/>
      <c r="B17" s="71"/>
      <c r="C17" s="77"/>
      <c r="D17" s="65"/>
      <c r="E17" s="73"/>
      <c r="F17" s="92"/>
      <c r="G17" s="60"/>
    </row>
    <row r="18" spans="1:7" s="88" customFormat="1" ht="21" customHeight="1">
      <c r="A18" s="139"/>
      <c r="B18" s="71"/>
      <c r="C18" s="77"/>
      <c r="D18" s="65"/>
      <c r="E18" s="75"/>
      <c r="F18" s="92"/>
      <c r="G18" s="60"/>
    </row>
    <row r="19" spans="1:7" s="88" customFormat="1" ht="21" customHeight="1">
      <c r="A19" s="139"/>
      <c r="B19" s="69"/>
      <c r="C19" s="77"/>
      <c r="D19" s="111"/>
      <c r="E19" s="75"/>
      <c r="F19" s="92"/>
      <c r="G19" s="60"/>
    </row>
    <row r="20" spans="1:7" s="88" customFormat="1" ht="21" customHeight="1" thickBot="1">
      <c r="A20" s="140"/>
      <c r="B20" s="20" t="s">
        <v>19</v>
      </c>
      <c r="C20" s="55">
        <v>2</v>
      </c>
      <c r="D20" s="22"/>
      <c r="E20" s="23"/>
      <c r="F20" s="47">
        <f>SUM(F14:F19)</f>
        <v>368530</v>
      </c>
      <c r="G20" s="24"/>
    </row>
    <row r="21" spans="1:7" s="88" customFormat="1" ht="21" customHeight="1">
      <c r="A21" s="141" t="s">
        <v>7</v>
      </c>
      <c r="B21" s="35"/>
      <c r="C21" s="56"/>
      <c r="D21" s="102"/>
      <c r="E21" s="25"/>
      <c r="F21" s="48"/>
      <c r="G21" s="39"/>
    </row>
    <row r="22" spans="1:7" s="88" customFormat="1" ht="21" customHeight="1">
      <c r="A22" s="142"/>
      <c r="B22" s="35"/>
      <c r="C22" s="57"/>
      <c r="D22" s="40"/>
      <c r="E22" s="41"/>
      <c r="F22" s="49"/>
      <c r="G22" s="26"/>
    </row>
    <row r="23" spans="1:7" s="88" customFormat="1" ht="21" customHeight="1" thickBot="1">
      <c r="A23" s="140"/>
      <c r="B23" s="27" t="s">
        <v>19</v>
      </c>
      <c r="C23" s="58">
        <f>COUNTA(C21:C22)</f>
        <v>0</v>
      </c>
      <c r="D23" s="28"/>
      <c r="E23" s="29"/>
      <c r="F23" s="50">
        <f>SUM(F21:F22)</f>
        <v>0</v>
      </c>
      <c r="G23" s="42"/>
    </row>
    <row r="24" spans="1:7" s="88" customFormat="1" ht="21" customHeight="1">
      <c r="A24" s="143" t="s">
        <v>26</v>
      </c>
      <c r="B24" s="107"/>
      <c r="C24" s="100"/>
      <c r="D24" s="101"/>
      <c r="E24" s="87"/>
      <c r="F24" s="89"/>
      <c r="G24" s="61"/>
    </row>
    <row r="25" spans="1:7" s="88" customFormat="1" ht="21" customHeight="1">
      <c r="A25" s="143"/>
      <c r="B25" s="68"/>
      <c r="C25" s="77"/>
      <c r="D25" s="66"/>
      <c r="E25" s="63"/>
      <c r="F25" s="90"/>
      <c r="G25" s="62"/>
    </row>
    <row r="26" spans="1:7" s="88" customFormat="1" ht="21" customHeight="1">
      <c r="A26" s="143"/>
      <c r="B26" s="68"/>
      <c r="C26" s="77"/>
      <c r="D26" s="66"/>
      <c r="E26" s="63"/>
      <c r="F26" s="90"/>
      <c r="G26" s="62"/>
    </row>
    <row r="27" spans="1:7" s="88" customFormat="1" ht="21" hidden="1" customHeight="1">
      <c r="A27" s="143"/>
      <c r="B27" s="68"/>
      <c r="C27" s="94"/>
      <c r="D27" s="66"/>
      <c r="E27" s="63"/>
      <c r="F27" s="92"/>
      <c r="G27" s="62"/>
    </row>
    <row r="28" spans="1:7" s="88" customFormat="1" ht="21" hidden="1" customHeight="1">
      <c r="A28" s="143"/>
      <c r="B28" s="69"/>
      <c r="C28" s="95"/>
      <c r="D28" s="66"/>
      <c r="E28" s="73"/>
      <c r="F28" s="96"/>
      <c r="G28" s="62"/>
    </row>
    <row r="29" spans="1:7" s="88" customFormat="1" ht="21" customHeight="1" thickBot="1">
      <c r="A29" s="144"/>
      <c r="B29" s="20" t="s">
        <v>19</v>
      </c>
      <c r="C29" s="55">
        <v>0</v>
      </c>
      <c r="D29" s="22"/>
      <c r="E29" s="23"/>
      <c r="F29" s="47">
        <f>SUM(F24:F28)</f>
        <v>0</v>
      </c>
      <c r="G29" s="24"/>
    </row>
    <row r="30" spans="1:7" s="88" customFormat="1" ht="21" customHeight="1">
      <c r="A30" s="151" t="s">
        <v>24</v>
      </c>
      <c r="B30" s="43"/>
      <c r="C30" s="44"/>
      <c r="D30" s="45"/>
      <c r="E30" s="46"/>
      <c r="F30" s="51"/>
      <c r="G30" s="38"/>
    </row>
    <row r="31" spans="1:7" s="88" customFormat="1" ht="21" customHeight="1" thickBot="1">
      <c r="A31" s="152"/>
      <c r="B31" s="20" t="s">
        <v>19</v>
      </c>
      <c r="C31" s="21" t="s">
        <v>25</v>
      </c>
      <c r="D31" s="22"/>
      <c r="E31" s="23"/>
      <c r="F31" s="47">
        <f>F30</f>
        <v>0</v>
      </c>
      <c r="G31" s="24"/>
    </row>
    <row r="32" spans="1:7" s="88" customFormat="1" ht="21" customHeight="1">
      <c r="A32" s="153" t="s">
        <v>20</v>
      </c>
      <c r="B32" s="30"/>
      <c r="C32" s="31"/>
      <c r="D32" s="32"/>
      <c r="E32" s="33"/>
      <c r="F32" s="52"/>
      <c r="G32" s="34"/>
    </row>
    <row r="33" spans="1:7" s="88" customFormat="1" ht="21" customHeight="1" thickBot="1">
      <c r="A33" s="154"/>
      <c r="B33" s="7" t="s">
        <v>19</v>
      </c>
      <c r="C33" s="8">
        <f>COUNTA(C32)</f>
        <v>0</v>
      </c>
      <c r="D33" s="12"/>
      <c r="E33" s="14"/>
      <c r="F33" s="53">
        <f>SUM(F32)</f>
        <v>0</v>
      </c>
      <c r="G33" s="11"/>
    </row>
    <row r="34" spans="1:7" s="88" customFormat="1" ht="21" customHeight="1" thickBot="1">
      <c r="A34" s="155" t="s">
        <v>22</v>
      </c>
      <c r="B34" s="156"/>
      <c r="C34" s="9">
        <f>SUM(C20,C23,C29,C31,C33)</f>
        <v>2</v>
      </c>
      <c r="D34" s="13"/>
      <c r="E34" s="15"/>
      <c r="F34" s="54">
        <f>SUM(F33,F23,F31,F29,F20)</f>
        <v>368530</v>
      </c>
      <c r="G34" s="10"/>
    </row>
  </sheetData>
  <mergeCells count="28">
    <mergeCell ref="A1:G1"/>
    <mergeCell ref="A4:B4"/>
    <mergeCell ref="D4:E4"/>
    <mergeCell ref="F4:G4"/>
    <mergeCell ref="A5:B5"/>
    <mergeCell ref="D5:E5"/>
    <mergeCell ref="F5:G5"/>
    <mergeCell ref="A6:B6"/>
    <mergeCell ref="D6:E6"/>
    <mergeCell ref="F6:G6"/>
    <mergeCell ref="A7:B7"/>
    <mergeCell ref="D7:E7"/>
    <mergeCell ref="F7:G7"/>
    <mergeCell ref="F10:G10"/>
    <mergeCell ref="A14:A20"/>
    <mergeCell ref="A21:A23"/>
    <mergeCell ref="A24:A29"/>
    <mergeCell ref="A8:B8"/>
    <mergeCell ref="D8:E8"/>
    <mergeCell ref="F8:G8"/>
    <mergeCell ref="A9:B9"/>
    <mergeCell ref="D9:E9"/>
    <mergeCell ref="F9:G9"/>
    <mergeCell ref="A30:A31"/>
    <mergeCell ref="A32:A33"/>
    <mergeCell ref="A34:B34"/>
    <mergeCell ref="A10:B10"/>
    <mergeCell ref="D10:E1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018A-8C5A-4DA9-87CF-7EF136907090}">
  <dimension ref="A1:H34"/>
  <sheetViews>
    <sheetView zoomScale="80" zoomScaleNormal="80" zoomScaleSheetLayoutView="100" workbookViewId="0">
      <selection activeCell="C21" sqref="C21"/>
    </sheetView>
  </sheetViews>
  <sheetFormatPr defaultRowHeight="21" customHeight="1"/>
  <cols>
    <col min="2" max="2" width="11.09765625" customWidth="1"/>
    <col min="3" max="3" width="36.19921875" customWidth="1"/>
    <col min="4" max="4" width="17.69921875" customWidth="1"/>
    <col min="5" max="5" width="24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82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12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C20</f>
        <v>4</v>
      </c>
      <c r="D5" s="126">
        <f>F20</f>
        <v>588490</v>
      </c>
      <c r="E5" s="127"/>
      <c r="F5" s="128">
        <f>D5/D10*100%</f>
        <v>1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F23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>
        <f>C29</f>
        <v>0</v>
      </c>
      <c r="D7" s="132">
        <f>F29</f>
        <v>0</v>
      </c>
      <c r="E7" s="133"/>
      <c r="F7" s="128">
        <f>D7/D10*100%</f>
        <v>0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F31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C34</f>
        <v>4</v>
      </c>
      <c r="D10" s="159">
        <f>SUM(D5:E9)</f>
        <v>588490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46203</v>
      </c>
      <c r="C14" s="76" t="s">
        <v>84</v>
      </c>
      <c r="D14" s="64" t="s">
        <v>87</v>
      </c>
      <c r="E14" s="108" t="s">
        <v>90</v>
      </c>
      <c r="F14" s="91">
        <v>209070</v>
      </c>
      <c r="G14" s="59" t="s">
        <v>27</v>
      </c>
    </row>
    <row r="15" spans="1:7" s="88" customFormat="1" ht="21" customHeight="1">
      <c r="A15" s="139"/>
      <c r="B15" s="71">
        <v>46199</v>
      </c>
      <c r="C15" s="77" t="s">
        <v>83</v>
      </c>
      <c r="D15" s="65" t="s">
        <v>88</v>
      </c>
      <c r="E15" s="73" t="s">
        <v>91</v>
      </c>
      <c r="F15" s="92">
        <v>300000</v>
      </c>
      <c r="G15" s="60" t="s">
        <v>27</v>
      </c>
    </row>
    <row r="16" spans="1:7" s="88" customFormat="1" ht="21" customHeight="1">
      <c r="A16" s="139"/>
      <c r="B16" s="71">
        <v>46184</v>
      </c>
      <c r="C16" s="110" t="s">
        <v>85</v>
      </c>
      <c r="D16" s="65" t="s">
        <v>28</v>
      </c>
      <c r="E16" s="75" t="s">
        <v>30</v>
      </c>
      <c r="F16" s="92">
        <v>53400</v>
      </c>
      <c r="G16" s="60" t="s">
        <v>27</v>
      </c>
    </row>
    <row r="17" spans="1:7" s="88" customFormat="1" ht="21" customHeight="1">
      <c r="A17" s="139"/>
      <c r="B17" s="71">
        <v>46182</v>
      </c>
      <c r="C17" s="77" t="s">
        <v>86</v>
      </c>
      <c r="D17" s="65" t="s">
        <v>89</v>
      </c>
      <c r="E17" s="73" t="s">
        <v>30</v>
      </c>
      <c r="F17" s="92">
        <v>26020</v>
      </c>
      <c r="G17" s="60" t="s">
        <v>27</v>
      </c>
    </row>
    <row r="18" spans="1:7" s="88" customFormat="1" ht="21" customHeight="1">
      <c r="A18" s="139"/>
      <c r="B18" s="71"/>
      <c r="C18" s="77"/>
      <c r="D18" s="65"/>
      <c r="E18" s="75"/>
      <c r="F18" s="92"/>
      <c r="G18" s="60"/>
    </row>
    <row r="19" spans="1:7" s="88" customFormat="1" ht="21" customHeight="1">
      <c r="A19" s="139"/>
      <c r="B19" s="69"/>
      <c r="C19" s="77"/>
      <c r="D19" s="111"/>
      <c r="E19" s="75"/>
      <c r="F19" s="92"/>
      <c r="G19" s="60"/>
    </row>
    <row r="20" spans="1:7" s="88" customFormat="1" ht="21" customHeight="1" thickBot="1">
      <c r="A20" s="140"/>
      <c r="B20" s="20" t="s">
        <v>19</v>
      </c>
      <c r="C20" s="55">
        <f>COUNTA(D14:D17)</f>
        <v>4</v>
      </c>
      <c r="D20" s="22"/>
      <c r="E20" s="23"/>
      <c r="F20" s="47">
        <f>SUM(F14:F19)</f>
        <v>588490</v>
      </c>
      <c r="G20" s="24"/>
    </row>
    <row r="21" spans="1:7" s="88" customFormat="1" ht="21" customHeight="1">
      <c r="A21" s="141" t="s">
        <v>7</v>
      </c>
      <c r="B21" s="35"/>
      <c r="C21" s="56"/>
      <c r="D21" s="102"/>
      <c r="E21" s="25"/>
      <c r="F21" s="48"/>
      <c r="G21" s="39"/>
    </row>
    <row r="22" spans="1:7" s="88" customFormat="1" ht="21" customHeight="1">
      <c r="A22" s="142"/>
      <c r="B22" s="35"/>
      <c r="C22" s="57"/>
      <c r="D22" s="40"/>
      <c r="E22" s="41"/>
      <c r="F22" s="49"/>
      <c r="G22" s="26"/>
    </row>
    <row r="23" spans="1:7" s="88" customFormat="1" ht="21" customHeight="1" thickBot="1">
      <c r="A23" s="140"/>
      <c r="B23" s="27" t="s">
        <v>19</v>
      </c>
      <c r="C23" s="58">
        <f>COUNTA(C21:C22)</f>
        <v>0</v>
      </c>
      <c r="D23" s="28"/>
      <c r="E23" s="29"/>
      <c r="F23" s="50">
        <f>SUM(F21:F22)</f>
        <v>0</v>
      </c>
      <c r="G23" s="42"/>
    </row>
    <row r="24" spans="1:7" s="88" customFormat="1" ht="21" customHeight="1">
      <c r="A24" s="143" t="s">
        <v>26</v>
      </c>
      <c r="B24" s="107"/>
      <c r="C24" s="100"/>
      <c r="D24" s="101"/>
      <c r="E24" s="87"/>
      <c r="F24" s="89"/>
      <c r="G24" s="61"/>
    </row>
    <row r="25" spans="1:7" s="88" customFormat="1" ht="21" customHeight="1">
      <c r="A25" s="143"/>
      <c r="B25" s="68"/>
      <c r="C25" s="77"/>
      <c r="D25" s="66"/>
      <c r="E25" s="63"/>
      <c r="F25" s="90"/>
      <c r="G25" s="62"/>
    </row>
    <row r="26" spans="1:7" s="88" customFormat="1" ht="21" customHeight="1">
      <c r="A26" s="143"/>
      <c r="B26" s="68"/>
      <c r="C26" s="77"/>
      <c r="D26" s="66"/>
      <c r="E26" s="63"/>
      <c r="F26" s="90"/>
      <c r="G26" s="62"/>
    </row>
    <row r="27" spans="1:7" s="88" customFormat="1" ht="21" hidden="1" customHeight="1">
      <c r="A27" s="143"/>
      <c r="B27" s="68"/>
      <c r="C27" s="94"/>
      <c r="D27" s="66"/>
      <c r="E27" s="63"/>
      <c r="F27" s="92"/>
      <c r="G27" s="62"/>
    </row>
    <row r="28" spans="1:7" s="88" customFormat="1" ht="21" hidden="1" customHeight="1">
      <c r="A28" s="143"/>
      <c r="B28" s="69"/>
      <c r="C28" s="95"/>
      <c r="D28" s="66"/>
      <c r="E28" s="73"/>
      <c r="F28" s="96"/>
      <c r="G28" s="62"/>
    </row>
    <row r="29" spans="1:7" s="88" customFormat="1" ht="21" customHeight="1" thickBot="1">
      <c r="A29" s="144"/>
      <c r="B29" s="20" t="s">
        <v>19</v>
      </c>
      <c r="C29" s="55">
        <v>0</v>
      </c>
      <c r="D29" s="22"/>
      <c r="E29" s="23"/>
      <c r="F29" s="47">
        <f>SUM(F24:F28)</f>
        <v>0</v>
      </c>
      <c r="G29" s="24"/>
    </row>
    <row r="30" spans="1:7" s="88" customFormat="1" ht="21" customHeight="1">
      <c r="A30" s="151" t="s">
        <v>24</v>
      </c>
      <c r="B30" s="43"/>
      <c r="C30" s="44"/>
      <c r="D30" s="45"/>
      <c r="E30" s="46"/>
      <c r="F30" s="51"/>
      <c r="G30" s="38"/>
    </row>
    <row r="31" spans="1:7" s="88" customFormat="1" ht="21" customHeight="1" thickBot="1">
      <c r="A31" s="152"/>
      <c r="B31" s="20" t="s">
        <v>19</v>
      </c>
      <c r="C31" s="21" t="s">
        <v>25</v>
      </c>
      <c r="D31" s="22"/>
      <c r="E31" s="23"/>
      <c r="F31" s="47">
        <f>F30</f>
        <v>0</v>
      </c>
      <c r="G31" s="24"/>
    </row>
    <row r="32" spans="1:7" s="88" customFormat="1" ht="21" customHeight="1">
      <c r="A32" s="153" t="s">
        <v>20</v>
      </c>
      <c r="B32" s="30"/>
      <c r="C32" s="31"/>
      <c r="D32" s="32"/>
      <c r="E32" s="33"/>
      <c r="F32" s="52"/>
      <c r="G32" s="34"/>
    </row>
    <row r="33" spans="1:7" s="88" customFormat="1" ht="21" customHeight="1" thickBot="1">
      <c r="A33" s="154"/>
      <c r="B33" s="7" t="s">
        <v>19</v>
      </c>
      <c r="C33" s="8">
        <f>COUNTA(C32)</f>
        <v>0</v>
      </c>
      <c r="D33" s="12"/>
      <c r="E33" s="14"/>
      <c r="F33" s="53">
        <f>SUM(F32)</f>
        <v>0</v>
      </c>
      <c r="G33" s="11"/>
    </row>
    <row r="34" spans="1:7" s="88" customFormat="1" ht="21" customHeight="1" thickBot="1">
      <c r="A34" s="155" t="s">
        <v>22</v>
      </c>
      <c r="B34" s="156"/>
      <c r="C34" s="9">
        <f>SUM(C20,C23,C29,C31,C33)</f>
        <v>4</v>
      </c>
      <c r="D34" s="13"/>
      <c r="E34" s="15"/>
      <c r="F34" s="54">
        <f>SUM(F33,F23,F31,F29,F20)</f>
        <v>588490</v>
      </c>
      <c r="G34" s="10"/>
    </row>
  </sheetData>
  <mergeCells count="28">
    <mergeCell ref="A30:A31"/>
    <mergeCell ref="A32:A33"/>
    <mergeCell ref="A34:B34"/>
    <mergeCell ref="A10:B10"/>
    <mergeCell ref="D10:E10"/>
    <mergeCell ref="F10:G10"/>
    <mergeCell ref="A14:A20"/>
    <mergeCell ref="A21:A23"/>
    <mergeCell ref="A24:A29"/>
    <mergeCell ref="A8:B8"/>
    <mergeCell ref="D8:E8"/>
    <mergeCell ref="F8:G8"/>
    <mergeCell ref="A9:B9"/>
    <mergeCell ref="D9:E9"/>
    <mergeCell ref="F9:G9"/>
    <mergeCell ref="A6:B6"/>
    <mergeCell ref="D6:E6"/>
    <mergeCell ref="F6:G6"/>
    <mergeCell ref="A7:B7"/>
    <mergeCell ref="D7:E7"/>
    <mergeCell ref="F7:G7"/>
    <mergeCell ref="A1:G1"/>
    <mergeCell ref="A4:B4"/>
    <mergeCell ref="D4:E4"/>
    <mergeCell ref="F4:G4"/>
    <mergeCell ref="A5:B5"/>
    <mergeCell ref="D5:E5"/>
    <mergeCell ref="F5:G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F1C7-A4F3-4032-8DF6-A510D5D82DBD}">
  <dimension ref="A1:H33"/>
  <sheetViews>
    <sheetView zoomScale="80" zoomScaleNormal="80" zoomScaleSheetLayoutView="100" workbookViewId="0">
      <selection activeCell="M29" sqref="M29"/>
    </sheetView>
  </sheetViews>
  <sheetFormatPr defaultRowHeight="21" customHeight="1"/>
  <cols>
    <col min="2" max="2" width="11.09765625" customWidth="1"/>
    <col min="3" max="3" width="36.19921875" customWidth="1"/>
    <col min="4" max="4" width="17.69921875" customWidth="1"/>
    <col min="5" max="5" width="24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92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13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C19</f>
        <v>5</v>
      </c>
      <c r="D5" s="126">
        <f>F19</f>
        <v>1188800</v>
      </c>
      <c r="E5" s="127"/>
      <c r="F5" s="128">
        <f>D5/D10*100%</f>
        <v>0.57022256331542598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F22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>
        <f>C28</f>
        <v>1</v>
      </c>
      <c r="D7" s="132">
        <f>F28</f>
        <v>896000</v>
      </c>
      <c r="E7" s="133"/>
      <c r="F7" s="128">
        <f>D7/D10*100%</f>
        <v>0.42977743668457408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F30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C33</f>
        <v>6</v>
      </c>
      <c r="D10" s="159">
        <f>SUM(D5:E9)</f>
        <v>2084800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46226</v>
      </c>
      <c r="C14" s="76" t="s">
        <v>93</v>
      </c>
      <c r="D14" s="64" t="s">
        <v>28</v>
      </c>
      <c r="E14" s="108" t="s">
        <v>99</v>
      </c>
      <c r="F14" s="91">
        <v>180000</v>
      </c>
      <c r="G14" s="59" t="s">
        <v>27</v>
      </c>
    </row>
    <row r="15" spans="1:7" s="88" customFormat="1" ht="21" customHeight="1">
      <c r="A15" s="139"/>
      <c r="B15" s="71">
        <v>46218</v>
      </c>
      <c r="C15" s="77" t="s">
        <v>96</v>
      </c>
      <c r="D15" s="65" t="s">
        <v>101</v>
      </c>
      <c r="E15" s="73" t="s">
        <v>100</v>
      </c>
      <c r="F15" s="92">
        <v>47800</v>
      </c>
      <c r="G15" s="60" t="s">
        <v>27</v>
      </c>
    </row>
    <row r="16" spans="1:7" s="88" customFormat="1" ht="21" customHeight="1">
      <c r="A16" s="139"/>
      <c r="B16" s="71">
        <v>46212</v>
      </c>
      <c r="C16" s="110" t="s">
        <v>94</v>
      </c>
      <c r="D16" s="65" t="s">
        <v>50</v>
      </c>
      <c r="E16" s="75" t="s">
        <v>102</v>
      </c>
      <c r="F16" s="92">
        <v>392000</v>
      </c>
      <c r="G16" s="60" t="s">
        <v>27</v>
      </c>
    </row>
    <row r="17" spans="1:7" s="88" customFormat="1" ht="21" customHeight="1">
      <c r="A17" s="139"/>
      <c r="B17" s="71">
        <v>46212</v>
      </c>
      <c r="C17" s="77" t="s">
        <v>95</v>
      </c>
      <c r="D17" s="65" t="s">
        <v>104</v>
      </c>
      <c r="E17" s="73" t="s">
        <v>103</v>
      </c>
      <c r="F17" s="92">
        <v>175000</v>
      </c>
      <c r="G17" s="60" t="s">
        <v>27</v>
      </c>
    </row>
    <row r="18" spans="1:7" s="88" customFormat="1" ht="21" customHeight="1">
      <c r="A18" s="139"/>
      <c r="B18" s="69">
        <v>46209</v>
      </c>
      <c r="C18" s="77" t="s">
        <v>33</v>
      </c>
      <c r="D18" s="111" t="s">
        <v>106</v>
      </c>
      <c r="E18" s="75" t="s">
        <v>105</v>
      </c>
      <c r="F18" s="92">
        <v>394000</v>
      </c>
      <c r="G18" s="60" t="s">
        <v>27</v>
      </c>
    </row>
    <row r="19" spans="1:7" s="88" customFormat="1" ht="21" customHeight="1" thickBot="1">
      <c r="A19" s="140"/>
      <c r="B19" s="20" t="s">
        <v>19</v>
      </c>
      <c r="C19" s="55">
        <f>COUNTA(D14:D18)</f>
        <v>5</v>
      </c>
      <c r="D19" s="22"/>
      <c r="E19" s="23"/>
      <c r="F19" s="47">
        <f>SUM(F14:F18)</f>
        <v>1188800</v>
      </c>
      <c r="G19" s="24"/>
    </row>
    <row r="20" spans="1:7" s="88" customFormat="1" ht="21" customHeight="1">
      <c r="A20" s="141" t="s">
        <v>7</v>
      </c>
      <c r="B20" s="35"/>
      <c r="C20" s="56"/>
      <c r="D20" s="102"/>
      <c r="E20" s="25"/>
      <c r="F20" s="48"/>
      <c r="G20" s="39"/>
    </row>
    <row r="21" spans="1:7" s="88" customFormat="1" ht="21" customHeight="1">
      <c r="A21" s="142"/>
      <c r="B21" s="35"/>
      <c r="C21" s="57"/>
      <c r="D21" s="40"/>
      <c r="E21" s="41"/>
      <c r="F21" s="49"/>
      <c r="G21" s="26"/>
    </row>
    <row r="22" spans="1:7" s="88" customFormat="1" ht="21" customHeight="1" thickBot="1">
      <c r="A22" s="140"/>
      <c r="B22" s="27" t="s">
        <v>19</v>
      </c>
      <c r="C22" s="58">
        <f>COUNTA(C20:C21)</f>
        <v>0</v>
      </c>
      <c r="D22" s="28"/>
      <c r="E22" s="29"/>
      <c r="F22" s="50">
        <f>SUM(F20:F21)</f>
        <v>0</v>
      </c>
      <c r="G22" s="42"/>
    </row>
    <row r="23" spans="1:7" s="88" customFormat="1" ht="21" customHeight="1">
      <c r="A23" s="143" t="s">
        <v>26</v>
      </c>
      <c r="B23" s="115">
        <v>46209</v>
      </c>
      <c r="C23" s="100" t="s">
        <v>56</v>
      </c>
      <c r="D23" s="116" t="s">
        <v>98</v>
      </c>
      <c r="E23" s="87" t="s">
        <v>97</v>
      </c>
      <c r="F23" s="89">
        <v>896000</v>
      </c>
      <c r="G23" s="60" t="s">
        <v>27</v>
      </c>
    </row>
    <row r="24" spans="1:7" s="88" customFormat="1" ht="21" customHeight="1">
      <c r="A24" s="143"/>
      <c r="B24" s="68"/>
      <c r="C24" s="77"/>
      <c r="D24" s="66"/>
      <c r="E24" s="63"/>
      <c r="F24" s="90"/>
      <c r="G24" s="62"/>
    </row>
    <row r="25" spans="1:7" s="88" customFormat="1" ht="21" customHeight="1">
      <c r="A25" s="143"/>
      <c r="B25" s="68"/>
      <c r="C25" s="77"/>
      <c r="D25" s="66"/>
      <c r="E25" s="63"/>
      <c r="F25" s="90"/>
      <c r="G25" s="62"/>
    </row>
    <row r="26" spans="1:7" s="88" customFormat="1" ht="21" hidden="1" customHeight="1">
      <c r="A26" s="143"/>
      <c r="B26" s="68"/>
      <c r="C26" s="94"/>
      <c r="D26" s="66"/>
      <c r="E26" s="63"/>
      <c r="F26" s="92"/>
      <c r="G26" s="62"/>
    </row>
    <row r="27" spans="1:7" s="88" customFormat="1" ht="21" hidden="1" customHeight="1">
      <c r="A27" s="143"/>
      <c r="B27" s="69"/>
      <c r="C27" s="95"/>
      <c r="D27" s="66"/>
      <c r="E27" s="73"/>
      <c r="F27" s="96"/>
      <c r="G27" s="62"/>
    </row>
    <row r="28" spans="1:7" s="88" customFormat="1" ht="21" customHeight="1" thickBot="1">
      <c r="A28" s="144"/>
      <c r="B28" s="20" t="s">
        <v>19</v>
      </c>
      <c r="C28" s="55">
        <v>1</v>
      </c>
      <c r="D28" s="22"/>
      <c r="E28" s="23"/>
      <c r="F28" s="47">
        <f>SUM(F23:F27)</f>
        <v>896000</v>
      </c>
      <c r="G28" s="24"/>
    </row>
    <row r="29" spans="1:7" s="88" customFormat="1" ht="21" customHeight="1">
      <c r="A29" s="151" t="s">
        <v>24</v>
      </c>
      <c r="B29" s="43"/>
      <c r="C29" s="44"/>
      <c r="D29" s="45"/>
      <c r="E29" s="46"/>
      <c r="F29" s="51"/>
      <c r="G29" s="38"/>
    </row>
    <row r="30" spans="1:7" s="88" customFormat="1" ht="21" customHeight="1" thickBot="1">
      <c r="A30" s="152"/>
      <c r="B30" s="20" t="s">
        <v>19</v>
      </c>
      <c r="C30" s="21" t="s">
        <v>25</v>
      </c>
      <c r="D30" s="22"/>
      <c r="E30" s="23"/>
      <c r="F30" s="47">
        <f>F29</f>
        <v>0</v>
      </c>
      <c r="G30" s="24"/>
    </row>
    <row r="31" spans="1:7" s="88" customFormat="1" ht="21" customHeight="1">
      <c r="A31" s="153" t="s">
        <v>20</v>
      </c>
      <c r="B31" s="30"/>
      <c r="C31" s="31"/>
      <c r="D31" s="32"/>
      <c r="E31" s="33"/>
      <c r="F31" s="52"/>
      <c r="G31" s="34"/>
    </row>
    <row r="32" spans="1:7" s="88" customFormat="1" ht="21" customHeight="1" thickBot="1">
      <c r="A32" s="154"/>
      <c r="B32" s="7" t="s">
        <v>19</v>
      </c>
      <c r="C32" s="8">
        <f>COUNTA(C31)</f>
        <v>0</v>
      </c>
      <c r="D32" s="12"/>
      <c r="E32" s="14"/>
      <c r="F32" s="53">
        <f>SUM(F31)</f>
        <v>0</v>
      </c>
      <c r="G32" s="11"/>
    </row>
    <row r="33" spans="1:7" s="88" customFormat="1" ht="21" customHeight="1" thickBot="1">
      <c r="A33" s="155" t="s">
        <v>22</v>
      </c>
      <c r="B33" s="156"/>
      <c r="C33" s="9">
        <f>SUM(C19,C22,C28,C30,C32)</f>
        <v>6</v>
      </c>
      <c r="D33" s="13"/>
      <c r="E33" s="15"/>
      <c r="F33" s="54">
        <f>SUM(F32,F22,F30,F28,F19)</f>
        <v>2084800</v>
      </c>
      <c r="G33" s="10"/>
    </row>
  </sheetData>
  <mergeCells count="28">
    <mergeCell ref="A1:G1"/>
    <mergeCell ref="A4:B4"/>
    <mergeCell ref="D4:E4"/>
    <mergeCell ref="F4:G4"/>
    <mergeCell ref="A5:B5"/>
    <mergeCell ref="D5:E5"/>
    <mergeCell ref="F5:G5"/>
    <mergeCell ref="A6:B6"/>
    <mergeCell ref="D6:E6"/>
    <mergeCell ref="F6:G6"/>
    <mergeCell ref="A7:B7"/>
    <mergeCell ref="D7:E7"/>
    <mergeCell ref="F7:G7"/>
    <mergeCell ref="F10:G10"/>
    <mergeCell ref="A14:A19"/>
    <mergeCell ref="A20:A22"/>
    <mergeCell ref="A23:A28"/>
    <mergeCell ref="A8:B8"/>
    <mergeCell ref="D8:E8"/>
    <mergeCell ref="F8:G8"/>
    <mergeCell ref="A9:B9"/>
    <mergeCell ref="D9:E9"/>
    <mergeCell ref="F9:G9"/>
    <mergeCell ref="A29:A30"/>
    <mergeCell ref="A31:A32"/>
    <mergeCell ref="A33:B33"/>
    <mergeCell ref="A10:B10"/>
    <mergeCell ref="D10:E1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D2ED9-E673-4D12-9D72-BB4280E4AE65}">
  <dimension ref="A1:H33"/>
  <sheetViews>
    <sheetView tabSelected="1" zoomScale="80" zoomScaleNormal="80" zoomScaleSheetLayoutView="100" workbookViewId="0">
      <selection activeCell="S23" sqref="S23"/>
    </sheetView>
  </sheetViews>
  <sheetFormatPr defaultRowHeight="21" customHeight="1"/>
  <cols>
    <col min="2" max="2" width="11.09765625" customWidth="1"/>
    <col min="3" max="3" width="36.19921875" customWidth="1"/>
    <col min="4" max="4" width="17.69921875" customWidth="1"/>
    <col min="5" max="5" width="24.69921875" customWidth="1"/>
    <col min="6" max="6" width="10.19921875" customWidth="1"/>
    <col min="7" max="7" width="7" customWidth="1"/>
    <col min="8" max="8" width="8.796875" style="88"/>
  </cols>
  <sheetData>
    <row r="1" spans="1:7" ht="29.25" customHeight="1">
      <c r="A1" s="117" t="s">
        <v>107</v>
      </c>
      <c r="B1" s="117"/>
      <c r="C1" s="117"/>
      <c r="D1" s="117"/>
      <c r="E1" s="117"/>
      <c r="F1" s="117"/>
      <c r="G1" s="117"/>
    </row>
    <row r="2" spans="1:7" ht="21" customHeight="1">
      <c r="A2" s="16" t="s">
        <v>23</v>
      </c>
      <c r="B2" s="17"/>
      <c r="C2" s="17"/>
      <c r="D2" s="17"/>
      <c r="E2" s="17"/>
      <c r="F2" s="17"/>
      <c r="G2" s="17"/>
    </row>
    <row r="3" spans="1:7" ht="21" customHeight="1" thickBot="1">
      <c r="A3" s="16" t="s">
        <v>0</v>
      </c>
      <c r="B3" s="17"/>
      <c r="C3" s="17"/>
      <c r="D3" s="17"/>
      <c r="E3" s="2"/>
      <c r="F3" s="1"/>
      <c r="G3" s="3" t="s">
        <v>1</v>
      </c>
    </row>
    <row r="4" spans="1:7" ht="21" customHeight="1" thickBot="1">
      <c r="A4" s="118" t="s">
        <v>2</v>
      </c>
      <c r="B4" s="119"/>
      <c r="C4" s="114" t="s">
        <v>3</v>
      </c>
      <c r="D4" s="120" t="s">
        <v>4</v>
      </c>
      <c r="E4" s="121"/>
      <c r="F4" s="122" t="s">
        <v>5</v>
      </c>
      <c r="G4" s="123"/>
    </row>
    <row r="5" spans="1:7" ht="21" customHeight="1" thickTop="1">
      <c r="A5" s="124" t="s">
        <v>6</v>
      </c>
      <c r="B5" s="125"/>
      <c r="C5" s="19">
        <f>C19</f>
        <v>3</v>
      </c>
      <c r="D5" s="126">
        <f>F19</f>
        <v>525000</v>
      </c>
      <c r="E5" s="127"/>
      <c r="F5" s="128">
        <f>D5/D10*100%</f>
        <v>0.69038977434117088</v>
      </c>
      <c r="G5" s="129"/>
    </row>
    <row r="6" spans="1:7" ht="21" customHeight="1">
      <c r="A6" s="130" t="s">
        <v>7</v>
      </c>
      <c r="B6" s="131"/>
      <c r="C6" s="18" t="s">
        <v>25</v>
      </c>
      <c r="D6" s="132">
        <f>F22</f>
        <v>0</v>
      </c>
      <c r="E6" s="133"/>
      <c r="F6" s="134">
        <v>0</v>
      </c>
      <c r="G6" s="135"/>
    </row>
    <row r="7" spans="1:7" ht="21" customHeight="1">
      <c r="A7" s="130" t="s">
        <v>8</v>
      </c>
      <c r="B7" s="131"/>
      <c r="C7" s="18">
        <f>C28</f>
        <v>2</v>
      </c>
      <c r="D7" s="132">
        <f>F28</f>
        <v>235440</v>
      </c>
      <c r="E7" s="133"/>
      <c r="F7" s="128">
        <f>D7/D10*100%</f>
        <v>0.30961022565882912</v>
      </c>
      <c r="G7" s="129"/>
    </row>
    <row r="8" spans="1:7" ht="21" customHeight="1">
      <c r="A8" s="145" t="s">
        <v>9</v>
      </c>
      <c r="B8" s="146"/>
      <c r="C8" s="18" t="s">
        <v>25</v>
      </c>
      <c r="D8" s="132">
        <f>F30</f>
        <v>0</v>
      </c>
      <c r="E8" s="133"/>
      <c r="F8" s="128">
        <v>0</v>
      </c>
      <c r="G8" s="129"/>
    </row>
    <row r="9" spans="1:7" ht="21" customHeight="1" thickBot="1">
      <c r="A9" s="147" t="s">
        <v>10</v>
      </c>
      <c r="B9" s="148"/>
      <c r="C9" s="18" t="s">
        <v>25</v>
      </c>
      <c r="D9" s="132">
        <v>0</v>
      </c>
      <c r="E9" s="133"/>
      <c r="F9" s="149">
        <v>0</v>
      </c>
      <c r="G9" s="150"/>
    </row>
    <row r="10" spans="1:7" ht="21" customHeight="1" thickBot="1">
      <c r="A10" s="157" t="s">
        <v>11</v>
      </c>
      <c r="B10" s="158"/>
      <c r="C10" s="4">
        <f>C33</f>
        <v>5</v>
      </c>
      <c r="D10" s="159">
        <f>SUM(D5:E9)</f>
        <v>760440</v>
      </c>
      <c r="E10" s="160"/>
      <c r="F10" s="136">
        <f>SUM(F5:G9)</f>
        <v>1</v>
      </c>
      <c r="G10" s="137"/>
    </row>
    <row r="11" spans="1:7" ht="21" customHeight="1">
      <c r="A11" s="1"/>
      <c r="B11" s="1"/>
      <c r="C11" s="1"/>
      <c r="D11" s="1"/>
      <c r="E11" s="1"/>
      <c r="F11" s="1"/>
      <c r="G11" s="1"/>
    </row>
    <row r="12" spans="1:7" ht="21" customHeight="1" thickBot="1">
      <c r="A12" s="5" t="s">
        <v>12</v>
      </c>
      <c r="B12" s="1"/>
      <c r="C12" s="1"/>
      <c r="D12" s="1"/>
      <c r="E12" s="1"/>
      <c r="F12" s="1"/>
      <c r="G12" s="3" t="s">
        <v>1</v>
      </c>
    </row>
    <row r="13" spans="1:7" ht="21" customHeight="1" thickBot="1">
      <c r="A13" s="6" t="s">
        <v>13</v>
      </c>
      <c r="B13" s="36" t="s">
        <v>14</v>
      </c>
      <c r="C13" s="36" t="s">
        <v>15</v>
      </c>
      <c r="D13" s="36" t="s">
        <v>16</v>
      </c>
      <c r="E13" s="36" t="s">
        <v>31</v>
      </c>
      <c r="F13" s="36" t="s">
        <v>17</v>
      </c>
      <c r="G13" s="37" t="s">
        <v>21</v>
      </c>
    </row>
    <row r="14" spans="1:7" s="88" customFormat="1" ht="21" customHeight="1" thickTop="1">
      <c r="A14" s="138" t="s">
        <v>18</v>
      </c>
      <c r="B14" s="70">
        <v>46247</v>
      </c>
      <c r="C14" s="76" t="s">
        <v>108</v>
      </c>
      <c r="D14" s="64" t="s">
        <v>114</v>
      </c>
      <c r="E14" s="108" t="s">
        <v>115</v>
      </c>
      <c r="F14" s="91">
        <v>100000</v>
      </c>
      <c r="G14" s="59" t="s">
        <v>27</v>
      </c>
    </row>
    <row r="15" spans="1:7" s="88" customFormat="1" ht="21" customHeight="1">
      <c r="A15" s="139"/>
      <c r="B15" s="71">
        <v>46246</v>
      </c>
      <c r="C15" s="77" t="s">
        <v>109</v>
      </c>
      <c r="D15" s="65" t="s">
        <v>116</v>
      </c>
      <c r="E15" s="73" t="s">
        <v>117</v>
      </c>
      <c r="F15" s="92">
        <v>325000</v>
      </c>
      <c r="G15" s="60" t="s">
        <v>27</v>
      </c>
    </row>
    <row r="16" spans="1:7" s="88" customFormat="1" ht="21" customHeight="1">
      <c r="A16" s="139"/>
      <c r="B16" s="71">
        <v>46244</v>
      </c>
      <c r="C16" s="110" t="s">
        <v>110</v>
      </c>
      <c r="D16" s="65" t="s">
        <v>118</v>
      </c>
      <c r="E16" s="75" t="s">
        <v>119</v>
      </c>
      <c r="F16" s="92">
        <v>100000</v>
      </c>
      <c r="G16" s="60" t="s">
        <v>27</v>
      </c>
    </row>
    <row r="17" spans="1:7" s="88" customFormat="1" ht="21" customHeight="1">
      <c r="A17" s="139"/>
      <c r="B17" s="71"/>
      <c r="C17" s="77"/>
      <c r="D17" s="65"/>
      <c r="E17" s="73"/>
      <c r="F17" s="92"/>
      <c r="G17" s="60"/>
    </row>
    <row r="18" spans="1:7" s="88" customFormat="1" ht="21" customHeight="1">
      <c r="A18" s="139"/>
      <c r="B18" s="69"/>
      <c r="C18" s="77"/>
      <c r="D18" s="111"/>
      <c r="E18" s="75"/>
      <c r="F18" s="92"/>
      <c r="G18" s="60"/>
    </row>
    <row r="19" spans="1:7" s="88" customFormat="1" ht="21" customHeight="1" thickBot="1">
      <c r="A19" s="140"/>
      <c r="B19" s="20" t="s">
        <v>19</v>
      </c>
      <c r="C19" s="55">
        <f>COUNTA(D14:D18)</f>
        <v>3</v>
      </c>
      <c r="D19" s="22"/>
      <c r="E19" s="23"/>
      <c r="F19" s="47">
        <f>SUM(F14:F18)</f>
        <v>525000</v>
      </c>
      <c r="G19" s="24"/>
    </row>
    <row r="20" spans="1:7" s="88" customFormat="1" ht="21" customHeight="1">
      <c r="A20" s="141" t="s">
        <v>7</v>
      </c>
      <c r="B20" s="35"/>
      <c r="C20" s="56"/>
      <c r="D20" s="102"/>
      <c r="E20" s="25"/>
      <c r="F20" s="48"/>
      <c r="G20" s="39"/>
    </row>
    <row r="21" spans="1:7" s="88" customFormat="1" ht="21" customHeight="1">
      <c r="A21" s="142"/>
      <c r="B21" s="35"/>
      <c r="C21" s="57"/>
      <c r="D21" s="40"/>
      <c r="E21" s="41"/>
      <c r="F21" s="49"/>
      <c r="G21" s="26"/>
    </row>
    <row r="22" spans="1:7" s="88" customFormat="1" ht="21" customHeight="1" thickBot="1">
      <c r="A22" s="140"/>
      <c r="B22" s="27" t="s">
        <v>19</v>
      </c>
      <c r="C22" s="58">
        <f>COUNTA(C20:C21)</f>
        <v>0</v>
      </c>
      <c r="D22" s="28"/>
      <c r="E22" s="29"/>
      <c r="F22" s="50">
        <f>SUM(F20:F21)</f>
        <v>0</v>
      </c>
      <c r="G22" s="42"/>
    </row>
    <row r="23" spans="1:7" s="88" customFormat="1" ht="21" customHeight="1">
      <c r="A23" s="143" t="s">
        <v>26</v>
      </c>
      <c r="B23" s="115">
        <v>46265</v>
      </c>
      <c r="C23" s="100" t="s">
        <v>111</v>
      </c>
      <c r="D23" s="116" t="s">
        <v>28</v>
      </c>
      <c r="E23" s="87" t="s">
        <v>113</v>
      </c>
      <c r="F23" s="89">
        <v>140000</v>
      </c>
      <c r="G23" s="60" t="s">
        <v>27</v>
      </c>
    </row>
    <row r="24" spans="1:7" s="88" customFormat="1" ht="21" customHeight="1">
      <c r="A24" s="143"/>
      <c r="B24" s="68">
        <v>46237</v>
      </c>
      <c r="C24" s="77" t="s">
        <v>112</v>
      </c>
      <c r="D24" s="66" t="s">
        <v>28</v>
      </c>
      <c r="E24" s="63" t="s">
        <v>30</v>
      </c>
      <c r="F24" s="90">
        <v>95440</v>
      </c>
      <c r="G24" s="60" t="s">
        <v>27</v>
      </c>
    </row>
    <row r="25" spans="1:7" s="88" customFormat="1" ht="21" customHeight="1">
      <c r="A25" s="143"/>
      <c r="B25" s="68"/>
      <c r="C25" s="77"/>
      <c r="D25" s="66"/>
      <c r="E25" s="63"/>
      <c r="F25" s="90"/>
      <c r="G25" s="62"/>
    </row>
    <row r="26" spans="1:7" s="88" customFormat="1" ht="21" hidden="1" customHeight="1">
      <c r="A26" s="143"/>
      <c r="B26" s="68"/>
      <c r="C26" s="94"/>
      <c r="D26" s="66"/>
      <c r="E26" s="63"/>
      <c r="F26" s="92"/>
      <c r="G26" s="62"/>
    </row>
    <row r="27" spans="1:7" s="88" customFormat="1" ht="21" hidden="1" customHeight="1">
      <c r="A27" s="143"/>
      <c r="B27" s="69"/>
      <c r="C27" s="95"/>
      <c r="D27" s="66"/>
      <c r="E27" s="73"/>
      <c r="F27" s="96"/>
      <c r="G27" s="62"/>
    </row>
    <row r="28" spans="1:7" s="88" customFormat="1" ht="21" customHeight="1" thickBot="1">
      <c r="A28" s="144"/>
      <c r="B28" s="20" t="s">
        <v>19</v>
      </c>
      <c r="C28" s="55">
        <v>2</v>
      </c>
      <c r="D28" s="22"/>
      <c r="E28" s="23"/>
      <c r="F28" s="47">
        <f>SUM(F23:F27)</f>
        <v>235440</v>
      </c>
      <c r="G28" s="24"/>
    </row>
    <row r="29" spans="1:7" s="88" customFormat="1" ht="21" customHeight="1">
      <c r="A29" s="151" t="s">
        <v>24</v>
      </c>
      <c r="B29" s="43"/>
      <c r="C29" s="44"/>
      <c r="D29" s="45"/>
      <c r="E29" s="46"/>
      <c r="F29" s="51"/>
      <c r="G29" s="38"/>
    </row>
    <row r="30" spans="1:7" s="88" customFormat="1" ht="21" customHeight="1" thickBot="1">
      <c r="A30" s="152"/>
      <c r="B30" s="20" t="s">
        <v>19</v>
      </c>
      <c r="C30" s="21" t="s">
        <v>25</v>
      </c>
      <c r="D30" s="22"/>
      <c r="E30" s="23"/>
      <c r="F30" s="47">
        <f>F29</f>
        <v>0</v>
      </c>
      <c r="G30" s="24"/>
    </row>
    <row r="31" spans="1:7" s="88" customFormat="1" ht="21" customHeight="1">
      <c r="A31" s="153" t="s">
        <v>20</v>
      </c>
      <c r="B31" s="30"/>
      <c r="C31" s="31"/>
      <c r="D31" s="32"/>
      <c r="E31" s="33"/>
      <c r="F31" s="52"/>
      <c r="G31" s="34"/>
    </row>
    <row r="32" spans="1:7" s="88" customFormat="1" ht="21" customHeight="1" thickBot="1">
      <c r="A32" s="154"/>
      <c r="B32" s="7" t="s">
        <v>19</v>
      </c>
      <c r="C32" s="8">
        <f>COUNTA(C31)</f>
        <v>0</v>
      </c>
      <c r="D32" s="12"/>
      <c r="E32" s="14"/>
      <c r="F32" s="53">
        <f>SUM(F31)</f>
        <v>0</v>
      </c>
      <c r="G32" s="11"/>
    </row>
    <row r="33" spans="1:7" s="88" customFormat="1" ht="21" customHeight="1" thickBot="1">
      <c r="A33" s="155" t="s">
        <v>22</v>
      </c>
      <c r="B33" s="156"/>
      <c r="C33" s="9">
        <f>SUM(C19,C22,C28,C30,C32)</f>
        <v>5</v>
      </c>
      <c r="D33" s="13"/>
      <c r="E33" s="15"/>
      <c r="F33" s="54">
        <f>SUM(F32,F22,F30,F28,F19)</f>
        <v>760440</v>
      </c>
      <c r="G33" s="10"/>
    </row>
  </sheetData>
  <mergeCells count="28">
    <mergeCell ref="A29:A30"/>
    <mergeCell ref="A31:A32"/>
    <mergeCell ref="A33:B33"/>
    <mergeCell ref="A10:B10"/>
    <mergeCell ref="D10:E10"/>
    <mergeCell ref="F10:G10"/>
    <mergeCell ref="A14:A19"/>
    <mergeCell ref="A20:A22"/>
    <mergeCell ref="A23:A28"/>
    <mergeCell ref="A8:B8"/>
    <mergeCell ref="D8:E8"/>
    <mergeCell ref="F8:G8"/>
    <mergeCell ref="A9:B9"/>
    <mergeCell ref="D9:E9"/>
    <mergeCell ref="F9:G9"/>
    <mergeCell ref="A6:B6"/>
    <mergeCell ref="D6:E6"/>
    <mergeCell ref="F6:G6"/>
    <mergeCell ref="A7:B7"/>
    <mergeCell ref="D7:E7"/>
    <mergeCell ref="F7:G7"/>
    <mergeCell ref="A1:G1"/>
    <mergeCell ref="A4:B4"/>
    <mergeCell ref="D4:E4"/>
    <mergeCell ref="F4:G4"/>
    <mergeCell ref="A5:B5"/>
    <mergeCell ref="D5:E5"/>
    <mergeCell ref="F5:G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2026.02</vt:lpstr>
      <vt:lpstr>03</vt:lpstr>
      <vt:lpstr>04</vt:lpstr>
      <vt:lpstr>05</vt:lpstr>
      <vt:lpstr>06</vt:lpstr>
      <vt:lpstr>7</vt:lpstr>
      <vt:lpstr>8</vt:lpstr>
      <vt:lpstr>'03'!Print_Titles</vt:lpstr>
      <vt:lpstr>'04'!Print_Titles</vt:lpstr>
      <vt:lpstr>'05'!Print_Titles</vt:lpstr>
      <vt:lpstr>'06'!Print_Titles</vt:lpstr>
      <vt:lpstr>'2026.02'!Print_Titles</vt:lpstr>
      <vt:lpstr>'7'!Print_Titles</vt:lpstr>
      <vt:lpstr>'8'!Print_Titles</vt:lpstr>
    </vt:vector>
  </TitlesOfParts>
  <Company>충남교육청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AdminUser</cp:lastModifiedBy>
  <cp:lastPrinted>2018-04-02T00:31:16Z</cp:lastPrinted>
  <dcterms:created xsi:type="dcterms:W3CDTF">2013-01-25T00:15:54Z</dcterms:created>
  <dcterms:modified xsi:type="dcterms:W3CDTF">2026-09-07T04:18:42Z</dcterms:modified>
</cp:coreProperties>
</file>